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z2301-03\Desktop\セット依頼\差替え書類\"/>
    </mc:Choice>
  </mc:AlternateContent>
  <xr:revisionPtr revIDLastSave="0" documentId="13_ncr:1_{C09B5F39-4EC7-4483-A50D-17BFA0095907}" xr6:coauthVersionLast="47" xr6:coauthVersionMax="47" xr10:uidLastSave="{00000000-0000-0000-0000-000000000000}"/>
  <bookViews>
    <workbookView xWindow="-120" yWindow="-120" windowWidth="20730" windowHeight="11040" xr2:uid="{0600B100-D5A7-445D-AEEF-6C805D94905F}"/>
  </bookViews>
  <sheets>
    <sheet name="01.変更届" sheetId="28" r:id="rId1"/>
    <sheet name="base" sheetId="25" state="hidden" r:id="rId2"/>
    <sheet name="daisei" sheetId="26" state="hidden" r:id="rId3"/>
    <sheet name="sentori" sheetId="27" state="hidden" r:id="rId4"/>
  </sheets>
  <definedNames>
    <definedName name="change">base!$C$4</definedName>
    <definedName name="daihyo_after_type">base!$C$5</definedName>
    <definedName name="daihyo_before_type">base!$C$6</definedName>
    <definedName name="daihyo_nm">base!$AF$17</definedName>
    <definedName name="daihyo2_after_type">base!$C$7</definedName>
    <definedName name="daihyo2_before_type">base!$C$8</definedName>
    <definedName name="daisei">daisei!$A$4:$AK$103</definedName>
    <definedName name="input_date">base!$C$11</definedName>
    <definedName name="license_count">base!$AF$5</definedName>
    <definedName name="license_date">base!$AF$7</definedName>
    <definedName name="license_from">base!$AF$8</definedName>
    <definedName name="license_nm">base!$AF$4</definedName>
    <definedName name="license_no">base!$AF$6</definedName>
    <definedName name="license_to">base!$AF$9</definedName>
    <definedName name="new_email1">base!$V$2</definedName>
    <definedName name="new_email2">base!$V$3</definedName>
    <definedName name="new_industry">base!$AA$2</definedName>
    <definedName name="new_shogo_kn">base!$G$3</definedName>
    <definedName name="new_shogo_nm">base!$G$2</definedName>
    <definedName name="new_siten_kn">base!$G$5</definedName>
    <definedName name="new_siten_nm">base!$G$4</definedName>
    <definedName name="new_szt_bnt">base!$L$6</definedName>
    <definedName name="new_szt_cs">base!$L$5</definedName>
    <definedName name="new_szt_fax">base!$Q$3</definedName>
    <definedName name="new_szt_skg">base!$L$4</definedName>
    <definedName name="new_szt_tat">base!$L$7</definedName>
    <definedName name="new_szt_tdfk">base!$L$3</definedName>
    <definedName name="new_szt_tel">base!$Q$2</definedName>
    <definedName name="new_szt_zip">base!$L$2</definedName>
    <definedName name="old_email1">base!$W$2</definedName>
    <definedName name="old_email2">base!$W$3</definedName>
    <definedName name="old_industry">base!$AB$2</definedName>
    <definedName name="old_shogo_kn">base!$H$3</definedName>
    <definedName name="old_shogo_nm">base!$H$2</definedName>
    <definedName name="old_siten_kn">base!$H$5</definedName>
    <definedName name="old_siten_nm">base!$H$4</definedName>
    <definedName name="old_szt_bnt">base!$M$6</definedName>
    <definedName name="old_szt_cs">base!$M$5</definedName>
    <definedName name="old_szt_fax">base!$R$3</definedName>
    <definedName name="old_szt_skg">base!$M$4</definedName>
    <definedName name="old_szt_tat">base!$M$7</definedName>
    <definedName name="old_szt_tdfk">base!$M$3</definedName>
    <definedName name="old_szt_tel">base!$R$2</definedName>
    <definedName name="old_szt_zip">base!$M$2</definedName>
    <definedName name="_xlnm.Print_Area" localSheetId="0">'01.変更届'!$A$1:$BA$102</definedName>
    <definedName name="seirei_after_type">base!$C$9</definedName>
    <definedName name="seirei_before_type">base!$C$10</definedName>
    <definedName name="sentori">sentori!$A$4:$AQ$103</definedName>
    <definedName name="shogo_nm">base!$AF$2</definedName>
    <definedName name="sibu_cd">base!$AI$4</definedName>
    <definedName name="stn">base!$C$3</definedName>
    <definedName name="stn_cd">base!$AI$3</definedName>
    <definedName name="szt_bnt">base!$AF$14</definedName>
    <definedName name="szt_cs">base!$AF$13</definedName>
    <definedName name="szt_skg">base!$AF$12</definedName>
    <definedName name="szt_tat">base!$AF$15</definedName>
    <definedName name="szt_tdfk">base!$AF$11</definedName>
    <definedName name="szt_tel">base!$AF$16</definedName>
    <definedName name="szt_zip">base!$AF$10</definedName>
    <definedName name="tou_cd">base!$AI$2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9" i="28" l="1"/>
  <c r="AD77" i="28"/>
  <c r="AD49" i="28"/>
  <c r="F77" i="28"/>
  <c r="F89" i="28"/>
  <c r="F49" i="28"/>
  <c r="AG2" i="28"/>
  <c r="AW2" i="28"/>
  <c r="E13" i="28"/>
  <c r="S13" i="28"/>
  <c r="Y13" i="28"/>
  <c r="AL13" i="28"/>
  <c r="E15" i="28"/>
  <c r="AL15" i="28"/>
  <c r="A18" i="28"/>
  <c r="J18" i="28"/>
  <c r="AS18" i="28"/>
  <c r="AV18" i="28"/>
  <c r="AY18" i="28"/>
  <c r="P20" i="28"/>
  <c r="F25" i="28"/>
  <c r="AD25" i="28"/>
  <c r="F26" i="28"/>
  <c r="AD26" i="28"/>
  <c r="H28" i="28"/>
  <c r="AF28" i="28"/>
  <c r="F29" i="28"/>
  <c r="AD29" i="28"/>
  <c r="F33" i="28"/>
  <c r="AD33" i="28"/>
  <c r="F35" i="28"/>
  <c r="AD35" i="28"/>
  <c r="F37" i="28"/>
  <c r="AD37" i="28"/>
  <c r="F39" i="28"/>
  <c r="AD39" i="28"/>
  <c r="F41" i="28"/>
  <c r="Z41" i="28"/>
  <c r="AD41" i="28"/>
  <c r="AX41" i="28"/>
  <c r="F42" i="28"/>
  <c r="AD42" i="28"/>
  <c r="F44" i="28"/>
  <c r="O44" i="28"/>
  <c r="T44" i="28"/>
  <c r="Y44" i="28"/>
  <c r="AD44" i="28"/>
  <c r="AM44" i="28"/>
  <c r="AR44" i="28"/>
  <c r="AW44" i="28"/>
  <c r="F46" i="28"/>
  <c r="AD46" i="28"/>
  <c r="K47" i="28"/>
  <c r="AI47" i="28"/>
  <c r="H48" i="28"/>
  <c r="AF48" i="28"/>
  <c r="F53" i="28"/>
  <c r="AD53" i="28"/>
  <c r="F55" i="28"/>
  <c r="AD55" i="28"/>
  <c r="F56" i="28"/>
  <c r="AD56" i="28"/>
  <c r="H58" i="28"/>
  <c r="AF58" i="28"/>
  <c r="F59" i="28"/>
  <c r="AD59" i="28"/>
  <c r="F63" i="28"/>
  <c r="AD63" i="28"/>
  <c r="F65" i="28"/>
  <c r="AD65" i="28"/>
  <c r="F67" i="28"/>
  <c r="AD67" i="28"/>
  <c r="F69" i="28"/>
  <c r="AD69" i="28"/>
  <c r="F71" i="28"/>
  <c r="Z71" i="28"/>
  <c r="AD71" i="28"/>
  <c r="AX71" i="28"/>
  <c r="F72" i="28"/>
  <c r="AD72" i="28"/>
  <c r="F74" i="28"/>
  <c r="O74" i="28"/>
  <c r="T74" i="28"/>
  <c r="Y74" i="28"/>
  <c r="AD74" i="28"/>
  <c r="AM74" i="28"/>
  <c r="AR74" i="28"/>
  <c r="AW74" i="28"/>
  <c r="H76" i="28"/>
  <c r="AF76" i="28"/>
  <c r="F81" i="28"/>
  <c r="AD81" i="28"/>
  <c r="F83" i="28"/>
  <c r="Z83" i="28"/>
  <c r="AD83" i="28"/>
  <c r="AX83" i="28"/>
  <c r="F84" i="28"/>
  <c r="AD84" i="28"/>
  <c r="F86" i="28"/>
  <c r="O86" i="28"/>
  <c r="T86" i="28"/>
  <c r="Y86" i="28"/>
  <c r="AD86" i="28"/>
  <c r="AM86" i="28"/>
  <c r="AR86" i="28"/>
  <c r="AW86" i="28"/>
  <c r="H88" i="28"/>
  <c r="AF88" i="28"/>
  <c r="F93" i="28"/>
  <c r="AD93" i="28"/>
  <c r="G95" i="28"/>
  <c r="T95" i="28"/>
  <c r="AE95" i="28"/>
  <c r="AR95" i="28"/>
  <c r="F97" i="28"/>
  <c r="O97" i="28"/>
  <c r="T97" i="28"/>
  <c r="Y97" i="28"/>
  <c r="AD97" i="28"/>
  <c r="AM97" i="28"/>
  <c r="AR97" i="28"/>
  <c r="AW9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zennichi10</author>
  </authors>
  <commentList>
    <comment ref="K47" authorId="0" shapeId="0" xr:uid="{00000000-0006-0000-0000-000001000000}">
      <text>
        <r>
          <rPr>
            <sz val="9"/>
            <color rgb="FF000000"/>
            <rFont val="MS P ゴシック"/>
            <family val="3"/>
          </rPr>
          <t>「その他」を選択した場合は入力してください。</t>
        </r>
      </text>
    </comment>
    <comment ref="AI47" authorId="0" shapeId="0" xr:uid="{00000000-0006-0000-0000-000002000000}">
      <text>
        <r>
          <rPr>
            <sz val="9"/>
            <color rgb="FF000000"/>
            <rFont val="MS P ゴシック"/>
            <family val="3"/>
          </rPr>
          <t>「その他」を選択した場合は入力してください。</t>
        </r>
      </text>
    </comment>
  </commentList>
</comments>
</file>

<file path=xl/sharedStrings.xml><?xml version="1.0" encoding="utf-8"?>
<sst xmlns="http://schemas.openxmlformats.org/spreadsheetml/2006/main" count="532" uniqueCount="367">
  <si>
    <r>
      <rPr>
        <sz val="8"/>
        <color theme="1"/>
        <rFont val="ＭＳ 明朝"/>
        <family val="1"/>
        <charset val="128"/>
      </rPr>
      <t>地方本部受付年月日</t>
    </r>
    <rPh sb="0" eb="2">
      <t>チホウ</t>
    </rPh>
    <rPh sb="2" eb="4">
      <t>ホンブ</t>
    </rPh>
    <rPh sb="4" eb="6">
      <t>ウケツケ</t>
    </rPh>
    <rPh sb="6" eb="9">
      <t>ネンガッピ</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</si>
  <si>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</si>
  <si>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</si>
  <si>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</si>
  <si>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1">
      <t>ササ</t>
    </rPh>
    <rPh sb="1" eb="2">
      <t>ブ</t>
    </rPh>
    <phoneticPr fontId="0"/>
  </si>
  <si>
    <r>
      <rPr>
        <sz val="8"/>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</si>
  <si>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</si>
  <si>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</si>
  <si>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</si>
  <si>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公益社団法人</t>
    </r>
    <rPh sb="0" eb="2">
      <t>コウエキ</t>
    </rPh>
    <rPh sb="2" eb="6">
      <t>シャダンホウジン</t>
    </rPh>
    <phoneticPr fontId="0"/>
  </si>
  <si>
    <r>
      <rPr>
        <b/>
        <sz val="18"/>
        <color indexed="8"/>
        <rFont val="ＭＳ 明朝"/>
        <family val="1"/>
        <charset val="128"/>
      </rPr>
      <t>変　更　届</t>
    </r>
    <rPh sb="0" eb="1">
      <t>ヘン</t>
    </rPh>
    <rPh sb="2" eb="3">
      <t>サラ</t>
    </rPh>
    <rPh sb="4" eb="5">
      <t>トドケ</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</si>
  <si>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</si>
  <si>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</si>
  <si>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</si>
  <si>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</si>
  <si>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</si>
  <si>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t>(</t>
  </si>
  <si>
    <t>)</t>
  </si>
  <si>
    <r>
      <rPr>
        <sz val="11"/>
        <color theme="1"/>
        <rFont val="ＭＳ 明朝"/>
        <family val="1"/>
        <charset val="128"/>
      </rPr>
      <t>ＴＥＬ</t>
    </r>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</si>
  <si>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</si>
  <si>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</si>
  <si>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1"/>
        <color theme="1"/>
        <rFont val="ＭＳ 明朝"/>
        <family val="1"/>
        <charset val="128"/>
      </rPr>
      <t>代表者</t>
    </r>
    <rPh sb="0" eb="3">
      <t>ダイヒョウシャ</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</si>
  <si>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</si>
  <si>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</si>
  <si>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</si>
  <si>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</si>
  <si>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北海道（檜山）</t>
    </r>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</si>
  <si>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</si>
  <si>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</si>
  <si>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</si>
  <si>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t>北海道知事（檜山）</t>
  </si>
  <si>
    <r>
      <rPr>
        <sz val="11"/>
        <color theme="1"/>
        <rFont val="ＭＳ ゴシック"/>
        <family val="3"/>
        <charset val="128"/>
      </rPr>
      <t>北海道（後志）</t>
    </r>
    <rPh sb="0" eb="3">
      <t>ホッカイドウ</t>
    </rPh>
    <rPh sb="4" eb="5">
      <t>アト</t>
    </rPh>
    <rPh sb="5" eb="6">
      <t>ココロザシ</t>
    </rPh>
    <phoneticPr fontId="0"/>
  </si>
  <si>
    <r>
      <rPr>
        <sz val="8"/>
        <color theme="1"/>
        <rFont val="ＭＳ 明朝"/>
        <family val="1"/>
        <charset val="128"/>
      </rPr>
      <t>の</t>
    </r>
    <phoneticPr fontId="0"/>
  </si>
  <si>
    <r>
      <rPr>
        <sz val="11"/>
        <color theme="1"/>
        <rFont val="ＭＳ 明朝"/>
        <family val="1"/>
        <charset val="128"/>
      </rPr>
      <t>変更</t>
    </r>
    <rPh sb="0" eb="2">
      <t>ヘンコウ</t>
    </rPh>
    <phoneticPr fontId="0"/>
  </si>
  <si>
    <r>
      <rPr>
        <sz val="8"/>
        <color theme="1"/>
        <rFont val="ＭＳ 明朝"/>
        <family val="1"/>
        <charset val="128"/>
      </rPr>
      <t>を届出いたします。</t>
    </r>
    <rPh sb="1" eb="2">
      <t>トド</t>
    </rPh>
    <rPh sb="2" eb="3">
      <t>デ</t>
    </rPh>
    <phoneticPr fontId="0"/>
  </si>
  <si>
    <r>
      <rPr>
        <sz val="11"/>
        <color theme="1"/>
        <rFont val="ＭＳ 明朝"/>
        <family val="1"/>
        <charset val="128"/>
      </rPr>
      <t>追加</t>
    </r>
    <rPh sb="0" eb="2">
      <t>ツイカ</t>
    </rPh>
    <phoneticPr fontId="0"/>
  </si>
  <si>
    <r>
      <rPr>
        <sz val="11"/>
        <color theme="1"/>
        <rFont val="ＭＳ ゴシック"/>
        <family val="3"/>
        <charset val="128"/>
      </rPr>
      <t>北海道（上川）</t>
    </r>
    <rPh sb="0" eb="3">
      <t>ホッカイドウ</t>
    </rPh>
    <rPh sb="4" eb="6">
      <t>ウエカワ</t>
    </rPh>
    <phoneticPr fontId="0"/>
  </si>
  <si>
    <r>
      <rPr>
        <sz val="11"/>
        <color theme="1"/>
        <rFont val="ＭＳ 明朝"/>
        <family val="1"/>
        <charset val="128"/>
      </rPr>
      <t>令和</t>
    </r>
    <rPh sb="0" eb="2">
      <t>レイワ</t>
    </rPh>
    <phoneticPr fontId="0"/>
  </si>
  <si>
    <r>
      <rPr>
        <sz val="11"/>
        <color rgb="FF000000"/>
        <rFont val="ＭＳ 明朝"/>
        <family val="1"/>
        <charset val="128"/>
      </rPr>
      <t>年</t>
    </r>
    <rPh sb="0" eb="1">
      <t>ネン</t>
    </rPh>
    <phoneticPr fontId="0"/>
  </si>
  <si>
    <r>
      <rPr>
        <sz val="11"/>
        <color rgb="FF000000"/>
        <rFont val="ＭＳ 明朝"/>
        <family val="1"/>
        <charset val="128"/>
      </rPr>
      <t>月</t>
    </r>
    <rPh sb="0" eb="1">
      <t>ガツ</t>
    </rPh>
    <phoneticPr fontId="0"/>
  </si>
  <si>
    <r>
      <rPr>
        <sz val="11"/>
        <color theme="1"/>
        <rFont val="ＭＳ ゴシック"/>
        <family val="3"/>
        <charset val="128"/>
      </rPr>
      <t>北海道（空知）</t>
    </r>
    <rPh sb="0" eb="3">
      <t>ホッカイドウ</t>
    </rPh>
    <rPh sb="4" eb="6">
      <t>ソラチ</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</si>
  <si>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</si>
  <si>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</si>
  <si>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rgb="FF000000"/>
        <rFont val="ＭＳ 明朝"/>
        <family val="1"/>
        <charset val="128"/>
      </rPr>
      <t>支店の名称</t>
    </r>
    <r>
      <rPr>
        <sz val="7"/>
        <color rgb="FF000000"/>
        <rFont val="ＭＳ 明朝"/>
        <family val="1"/>
        <charset val="128"/>
      </rPr>
      <t>（※支店の変更の場合）</t>
    </r>
    <rPh sb="0" eb="2">
      <t>シテン</t>
    </rPh>
    <rPh sb="3" eb="5">
      <t>メイショウ</t>
    </rPh>
    <rPh sb="7" eb="9">
      <t>シテン</t>
    </rPh>
    <rPh sb="10" eb="12">
      <t>ヘンコウ</t>
    </rPh>
    <rPh sb="13" eb="15">
      <t>バアイ</t>
    </rPh>
    <phoneticPr fontId="0"/>
  </si>
  <si>
    <r>
      <rPr>
        <sz val="11"/>
        <color theme="1"/>
        <rFont val="ＭＳ ゴシック"/>
        <family val="3"/>
        <charset val="128"/>
      </rPr>
      <t>北海道（留萌）</t>
    </r>
    <phoneticPr fontId="0"/>
  </si>
  <si>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</si>
  <si>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北海道（宗谷）</t>
    </r>
    <rPh sb="0" eb="3">
      <t>ホッカイドウ</t>
    </rPh>
    <rPh sb="4" eb="6">
      <t>ソウヤ</t>
    </rPh>
    <phoneticPr fontId="0"/>
  </si>
  <si>
    <t>北海道知事（留萌）</t>
  </si>
  <si>
    <r>
      <rPr>
        <sz val="11"/>
        <color theme="1"/>
        <rFont val="ＭＳ ゴシック"/>
        <family val="3"/>
        <charset val="128"/>
      </rPr>
      <t>北海道（網走）</t>
    </r>
    <rPh sb="0" eb="3">
      <t>ホッカイドウ</t>
    </rPh>
    <rPh sb="4" eb="6">
      <t>アバシリ</t>
    </rPh>
    <phoneticPr fontId="0"/>
  </si>
  <si>
    <r>
      <rPr>
        <sz val="11"/>
        <color theme="1"/>
        <rFont val="ＭＳ ゴシック"/>
        <family val="3"/>
        <charset val="128"/>
      </rPr>
      <t>北海道知事（宗谷）</t>
    </r>
    <rPh sb="0" eb="3">
      <t>ホッカイドウ</t>
    </rPh>
    <rPh sb="6" eb="8">
      <t>ソウヤ</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</si>
  <si>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</si>
  <si>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内容</t>
    </r>
    <rPh sb="0" eb="2">
      <t>ナイヨウ</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</si>
  <si>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</si>
  <si>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</si>
  <si>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</si>
  <si>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1"/>
        <color theme="1"/>
        <rFont val="ＭＳ 明朝"/>
        <family val="1"/>
        <charset val="128"/>
      </rPr>
      <t>主たる事務所</t>
    </r>
    <rPh sb="0" eb="1">
      <t>シュ</t>
    </rPh>
    <rPh sb="3" eb="6">
      <t>ジムショ</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</si>
  <si>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</si>
  <si>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北海道知事（胆振）</t>
    </r>
    <rPh sb="0" eb="3">
      <t>ホッカイドウ</t>
    </rPh>
    <rPh sb="6" eb="7">
      <t>タン</t>
    </rPh>
    <rPh sb="7" eb="8">
      <t>シン</t>
    </rPh>
    <phoneticPr fontId="0"/>
  </si>
  <si>
    <r>
      <rPr>
        <sz val="6"/>
        <color theme="1"/>
        <rFont val="ＭＳ 明朝"/>
        <family val="1"/>
        <charset val="128"/>
      </rPr>
      <t>フリガナ</t>
    </r>
    <phoneticPr fontId="0"/>
  </si>
  <si>
    <r>
      <rPr>
        <sz val="11"/>
        <color theme="1"/>
        <rFont val="ＭＳ ゴシック"/>
        <family val="3"/>
        <charset val="128"/>
      </rPr>
      <t>北海道知事（日高）</t>
    </r>
    <rPh sb="0" eb="3">
      <t>ホッカイドウ</t>
    </rPh>
    <rPh sb="6" eb="8">
      <t>ヒダカ</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</si>
  <si>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</si>
  <si>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</si>
  <si>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北海道（胆振）</t>
    </r>
    <rPh sb="0" eb="3">
      <t>ホッカイドウ</t>
    </rPh>
    <rPh sb="4" eb="5">
      <t>タン</t>
    </rPh>
    <rPh sb="5" eb="6">
      <t>シン</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</si>
  <si>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</si>
  <si>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北海道知事（釧路）</t>
    </r>
    <rPh sb="0" eb="3">
      <t>ホッカイドウ</t>
    </rPh>
    <rPh sb="6" eb="8">
      <t>クシロ</t>
    </rPh>
    <phoneticPr fontId="0"/>
  </si>
  <si>
    <r>
      <rPr>
        <sz val="8"/>
        <color theme="1"/>
        <rFont val="ＭＳ 明朝"/>
        <family val="1"/>
        <charset val="128"/>
      </rPr>
      <t>〒</t>
    </r>
    <phoneticPr fontId="0"/>
  </si>
  <si>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</si>
  <si>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</si>
  <si>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</si>
  <si>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北海道（釧路）</t>
    </r>
    <rPh sb="0" eb="3">
      <t>ホッカイドウ</t>
    </rPh>
    <rPh sb="4" eb="6">
      <t>クシロ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</si>
  <si>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</si>
  <si>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北海道知事（オホ）</t>
    </r>
    <rPh sb="0" eb="3">
      <t>ホッカイドウ</t>
    </rPh>
    <phoneticPr fontId="0"/>
  </si>
  <si>
    <t>青森県知事</t>
  </si>
  <si>
    <t>岩手県知事</t>
  </si>
  <si>
    <r>
      <rPr>
        <sz val="11"/>
        <color theme="1"/>
        <rFont val="ＭＳ ゴシック"/>
        <family val="3"/>
        <charset val="128"/>
      </rPr>
      <t>北海道（オホ）</t>
    </r>
    <rPh sb="0" eb="3">
      <t>ホッカイドウ</t>
    </rPh>
    <phoneticPr fontId="0"/>
  </si>
  <si>
    <r>
      <rPr>
        <sz val="11"/>
        <color theme="1"/>
        <rFont val="ＭＳ ゴシック"/>
        <family val="3"/>
        <charset val="128"/>
      </rPr>
      <t>青森県</t>
    </r>
    <phoneticPr fontId="0"/>
  </si>
  <si>
    <t>宮城県知事</t>
  </si>
  <si>
    <r>
      <rPr>
        <sz val="10"/>
        <color theme="1"/>
        <rFont val="ＭＳ 明朝"/>
        <family val="1"/>
        <charset val="128"/>
      </rPr>
      <t>ＴＥＬ</t>
    </r>
    <phoneticPr fontId="0"/>
  </si>
  <si>
    <r>
      <rPr>
        <sz val="11"/>
        <color theme="1"/>
        <rFont val="ＭＳ ゴシック"/>
        <family val="3"/>
        <charset val="128"/>
      </rPr>
      <t>岩手県</t>
    </r>
    <phoneticPr fontId="0"/>
  </si>
  <si>
    <t>秋田県知事</t>
  </si>
  <si>
    <r>
      <rPr>
        <sz val="11"/>
        <color theme="1"/>
        <rFont val="ＭＳ ゴシック"/>
        <family val="3"/>
        <charset val="128"/>
      </rPr>
      <t>宮城県</t>
    </r>
    <phoneticPr fontId="0"/>
  </si>
  <si>
    <t>山形県知事</t>
  </si>
  <si>
    <r>
      <rPr>
        <sz val="10"/>
        <color theme="1"/>
        <rFont val="ＭＳ 明朝"/>
        <family val="1"/>
        <charset val="128"/>
      </rPr>
      <t>ＦＡＸ</t>
    </r>
    <phoneticPr fontId="0"/>
  </si>
  <si>
    <r>
      <rPr>
        <sz val="11"/>
        <color theme="1"/>
        <rFont val="ＭＳ ゴシック"/>
        <family val="3"/>
        <charset val="128"/>
      </rPr>
      <t>秋田県</t>
    </r>
    <phoneticPr fontId="0"/>
  </si>
  <si>
    <t>福島県知事</t>
  </si>
  <si>
    <r>
      <rPr>
        <sz val="11"/>
        <color theme="1"/>
        <rFont val="ＭＳ ゴシック"/>
        <family val="3"/>
        <charset val="128"/>
      </rPr>
      <t>山形県</t>
    </r>
    <phoneticPr fontId="0"/>
  </si>
  <si>
    <t>茨城県知事</t>
  </si>
  <si>
    <r>
      <rPr>
        <sz val="7.5"/>
        <color theme="1"/>
        <rFont val="ＭＳ 明朝"/>
        <family val="1"/>
        <charset val="128"/>
      </rPr>
      <t>メ ー ル
アドレス①</t>
    </r>
    <phoneticPr fontId="0"/>
  </si>
  <si>
    <t>栃木県知事</t>
  </si>
  <si>
    <r>
      <rPr>
        <sz val="11"/>
        <color theme="1"/>
        <rFont val="ＭＳ ゴシック"/>
        <family val="3"/>
        <charset val="128"/>
      </rPr>
      <t>福島県</t>
    </r>
    <rPh sb="0" eb="3">
      <t>フクシマケン</t>
    </rPh>
    <phoneticPr fontId="0"/>
  </si>
  <si>
    <t>群馬県知事</t>
  </si>
  <si>
    <r>
      <rPr>
        <sz val="11"/>
        <color theme="1"/>
        <rFont val="ＭＳ ゴシック"/>
        <family val="3"/>
        <charset val="128"/>
      </rPr>
      <t>茨城県</t>
    </r>
    <rPh sb="0" eb="3">
      <t>イバラキケン</t>
    </rPh>
    <phoneticPr fontId="0"/>
  </si>
  <si>
    <r>
      <rPr>
        <sz val="7.5"/>
        <color theme="1"/>
        <rFont val="ＭＳ 明朝"/>
        <family val="1"/>
        <charset val="128"/>
      </rPr>
      <t>メ ー ル
アドレス②</t>
    </r>
    <phoneticPr fontId="0"/>
  </si>
  <si>
    <t>埼玉県知事</t>
  </si>
  <si>
    <r>
      <rPr>
        <sz val="11"/>
        <color theme="1"/>
        <rFont val="ＭＳ ゴシック"/>
        <family val="3"/>
        <charset val="128"/>
      </rPr>
      <t>栃木県</t>
    </r>
    <rPh sb="0" eb="3">
      <t>トチギケン</t>
    </rPh>
    <phoneticPr fontId="0"/>
  </si>
  <si>
    <t>千葉県知事</t>
  </si>
  <si>
    <r>
      <rPr>
        <sz val="11"/>
        <color theme="1"/>
        <rFont val="ＭＳ ゴシック"/>
        <family val="3"/>
        <charset val="128"/>
      </rPr>
      <t>群馬県</t>
    </r>
    <rPh sb="0" eb="3">
      <t>グンマケン</t>
    </rPh>
    <phoneticPr fontId="0"/>
  </si>
  <si>
    <t>性別</t>
  </si>
  <si>
    <r>
      <rPr>
        <sz val="9"/>
        <color rgb="FF000000"/>
        <rFont val="ＭＳ 明朝"/>
        <family val="1"/>
        <charset val="128"/>
      </rPr>
      <t>性別</t>
    </r>
    <rPh sb="0" eb="2">
      <t>セイベツ</t>
    </rPh>
    <phoneticPr fontId="0"/>
  </si>
  <si>
    <t>東京都知事</t>
  </si>
  <si>
    <r>
      <rPr>
        <sz val="11"/>
        <color theme="1"/>
        <rFont val="ＭＳ ゴシック"/>
        <family val="3"/>
        <charset val="128"/>
      </rPr>
      <t>埼玉県</t>
    </r>
    <rPh sb="0" eb="3">
      <t>サイタマケン</t>
    </rPh>
    <phoneticPr fontId="0"/>
  </si>
  <si>
    <t>神奈川県知事</t>
  </si>
  <si>
    <r>
      <rPr>
        <sz val="10"/>
        <color theme="1"/>
        <rFont val="ＭＳ 明朝"/>
        <family val="1"/>
        <charset val="128"/>
      </rPr>
      <t>氏名</t>
    </r>
    <rPh sb="0" eb="2">
      <t>シメイ</t>
    </rPh>
    <phoneticPr fontId="0"/>
  </si>
  <si>
    <r>
      <rPr>
        <sz val="11"/>
        <color theme="1"/>
        <rFont val="ＭＳ ゴシック"/>
        <family val="3"/>
        <charset val="128"/>
      </rPr>
      <t>千葉県</t>
    </r>
    <rPh sb="0" eb="3">
      <t>チバケン</t>
    </rPh>
    <phoneticPr fontId="0"/>
  </si>
  <si>
    <t>新潟県知事</t>
  </si>
  <si>
    <r>
      <rPr>
        <sz val="11"/>
        <color theme="1"/>
        <rFont val="ＭＳ ゴシック"/>
        <family val="3"/>
        <charset val="128"/>
      </rPr>
      <t>東京都</t>
    </r>
    <rPh sb="0" eb="3">
      <t>トウキョウト</t>
    </rPh>
    <phoneticPr fontId="0"/>
  </si>
  <si>
    <r>
      <rPr>
        <sz val="10"/>
        <color theme="1"/>
        <rFont val="ＭＳ 明朝"/>
        <family val="1"/>
        <charset val="128"/>
      </rPr>
      <t>生年月日</t>
    </r>
    <rPh sb="0" eb="2">
      <t>セイネン</t>
    </rPh>
    <rPh sb="2" eb="4">
      <t>ガッピ</t>
    </rPh>
    <phoneticPr fontId="0"/>
  </si>
  <si>
    <t>月</t>
  </si>
  <si>
    <t>年</t>
  </si>
  <si>
    <t>日</t>
  </si>
  <si>
    <t>富山県知事</t>
  </si>
  <si>
    <r>
      <rPr>
        <sz val="11"/>
        <color theme="1"/>
        <rFont val="ＭＳ ゴシック"/>
        <family val="3"/>
        <charset val="128"/>
      </rPr>
      <t>神奈川県</t>
    </r>
    <rPh sb="0" eb="4">
      <t>カナガワケン</t>
    </rPh>
    <phoneticPr fontId="0"/>
  </si>
  <si>
    <t>石川県知事</t>
  </si>
  <si>
    <r>
      <rPr>
        <sz val="11"/>
        <color theme="1"/>
        <rFont val="ＭＳ ゴシック"/>
        <family val="3"/>
        <charset val="128"/>
      </rPr>
      <t>新潟県</t>
    </r>
    <rPh sb="0" eb="3">
      <t>ニイガタケン</t>
    </rPh>
    <phoneticPr fontId="0"/>
  </si>
  <si>
    <t>福井県知事</t>
  </si>
  <si>
    <r>
      <rPr>
        <sz val="10"/>
        <color theme="1"/>
        <rFont val="ＭＳ 明朝"/>
        <family val="1"/>
        <charset val="128"/>
      </rPr>
      <t>肩書</t>
    </r>
    <rPh sb="0" eb="2">
      <t>カタガ</t>
    </rPh>
    <phoneticPr fontId="0"/>
  </si>
  <si>
    <r>
      <rPr>
        <sz val="11"/>
        <color theme="1"/>
        <rFont val="ＭＳ ゴシック"/>
        <family val="3"/>
        <charset val="128"/>
      </rPr>
      <t>富山県</t>
    </r>
    <rPh sb="0" eb="3">
      <t>トヤマケン</t>
    </rPh>
    <phoneticPr fontId="0"/>
  </si>
  <si>
    <r>
      <rPr>
        <sz val="8"/>
        <color theme="1"/>
        <rFont val="ＭＳ 明朝"/>
        <family val="1"/>
        <charset val="128"/>
      </rPr>
      <t>[</t>
    </r>
    <phoneticPr fontId="0"/>
  </si>
  <si>
    <r>
      <rPr>
        <sz val="10"/>
        <color theme="1"/>
        <rFont val="ＭＳ 明朝"/>
        <family val="1"/>
        <charset val="128"/>
      </rPr>
      <t>その他</t>
    </r>
    <rPh sb="2" eb="3">
      <t>タ</t>
    </rPh>
    <phoneticPr fontId="0"/>
  </si>
  <si>
    <r>
      <rPr>
        <sz val="8"/>
        <color theme="1"/>
        <rFont val="ＭＳ 明朝"/>
        <family val="1"/>
        <charset val="128"/>
      </rPr>
      <t>]</t>
    </r>
    <phoneticPr fontId="0"/>
  </si>
  <si>
    <r>
      <rPr>
        <sz val="11"/>
        <color theme="1"/>
        <rFont val="ＭＳ ゴシック"/>
        <family val="3"/>
        <charset val="128"/>
      </rPr>
      <t>石川県</t>
    </r>
    <rPh sb="0" eb="3">
      <t>イシカワケン</t>
    </rPh>
    <phoneticPr fontId="0"/>
  </si>
  <si>
    <t>山梨県知事</t>
  </si>
  <si>
    <t>長野県知事</t>
  </si>
  <si>
    <r>
      <rPr>
        <sz val="10"/>
        <color theme="1"/>
        <rFont val="ＭＳ 明朝"/>
        <family val="1"/>
        <charset val="128"/>
      </rPr>
      <t>現住所</t>
    </r>
    <rPh sb="0" eb="3">
      <t>ゲンジュウショ</t>
    </rPh>
    <phoneticPr fontId="0"/>
  </si>
  <si>
    <t>〒</t>
  </si>
  <si>
    <r>
      <rPr>
        <sz val="11"/>
        <color theme="1"/>
        <rFont val="ＭＳ ゴシック"/>
        <family val="3"/>
        <charset val="128"/>
      </rPr>
      <t>福井県</t>
    </r>
    <rPh sb="0" eb="3">
      <t>フクイケン</t>
    </rPh>
    <phoneticPr fontId="0"/>
  </si>
  <si>
    <t>岐阜県知事</t>
  </si>
  <si>
    <r>
      <rPr>
        <sz val="11"/>
        <color theme="1"/>
        <rFont val="ＭＳ ゴシック"/>
        <family val="3"/>
        <charset val="128"/>
      </rPr>
      <t>山梨県</t>
    </r>
    <rPh sb="0" eb="3">
      <t>ヤマナシケン</t>
    </rPh>
    <phoneticPr fontId="0"/>
  </si>
  <si>
    <t>静岡県知事</t>
  </si>
  <si>
    <r>
      <rPr>
        <sz val="11"/>
        <color theme="1"/>
        <rFont val="ＭＳ ゴシック"/>
        <family val="3"/>
        <charset val="128"/>
      </rPr>
      <t>長野県</t>
    </r>
    <rPh sb="0" eb="3">
      <t>ナガノケン</t>
    </rPh>
    <phoneticPr fontId="0"/>
  </si>
  <si>
    <t>愛知県知事</t>
  </si>
  <si>
    <r>
      <rPr>
        <sz val="11"/>
        <color theme="1"/>
        <rFont val="ＭＳ ゴシック"/>
        <family val="3"/>
        <charset val="128"/>
      </rPr>
      <t>岐阜県</t>
    </r>
    <rPh sb="0" eb="3">
      <t>ギフケン</t>
    </rPh>
    <phoneticPr fontId="0"/>
  </si>
  <si>
    <t>三重県知事</t>
  </si>
  <si>
    <r>
      <rPr>
        <sz val="11"/>
        <color theme="1"/>
        <rFont val="ＭＳ ゴシック"/>
        <family val="3"/>
        <charset val="128"/>
      </rPr>
      <t>静岡県</t>
    </r>
    <rPh sb="0" eb="3">
      <t>シズオカケン</t>
    </rPh>
    <phoneticPr fontId="0"/>
  </si>
  <si>
    <r>
      <rPr>
        <sz val="11"/>
        <color theme="1"/>
        <rFont val="ＭＳ ゴシック"/>
        <family val="3"/>
        <charset val="128"/>
      </rPr>
      <t>愛知県</t>
    </r>
    <rPh sb="0" eb="3">
      <t>アイチケン</t>
    </rPh>
    <phoneticPr fontId="0"/>
  </si>
  <si>
    <t>滋賀県知事</t>
  </si>
  <si>
    <t>京都府知事</t>
  </si>
  <si>
    <r>
      <rPr>
        <sz val="11"/>
        <color theme="1"/>
        <rFont val="ＭＳ ゴシック"/>
        <family val="3"/>
        <charset val="128"/>
      </rPr>
      <t>三重県</t>
    </r>
    <rPh sb="0" eb="3">
      <t>ミエケン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</si>
  <si>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</si>
  <si>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滋賀県</t>
    </r>
    <rPh sb="0" eb="3">
      <t>シガケン</t>
    </rPh>
    <phoneticPr fontId="0"/>
  </si>
  <si>
    <t>大阪府知事</t>
  </si>
  <si>
    <t>兵庫県知事</t>
  </si>
  <si>
    <r>
      <rPr>
        <sz val="10"/>
        <color theme="1"/>
        <rFont val="ＭＳ 明朝"/>
        <family val="1"/>
        <charset val="128"/>
      </rPr>
      <t>名称</t>
    </r>
    <rPh sb="0" eb="2">
      <t>メイショウ</t>
    </rPh>
    <phoneticPr fontId="0"/>
  </si>
  <si>
    <r>
      <rPr>
        <sz val="11"/>
        <color theme="1"/>
        <rFont val="ＭＳ ゴシック"/>
        <family val="3"/>
        <charset val="128"/>
      </rPr>
      <t>京都府</t>
    </r>
    <rPh sb="0" eb="3">
      <t>キョウトフ</t>
    </rPh>
    <phoneticPr fontId="0"/>
  </si>
  <si>
    <t>奈良県知事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</si>
  <si>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</si>
  <si>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</si>
  <si>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t>和歌山県知事</t>
  </si>
  <si>
    <t>鳥取県知事</t>
  </si>
  <si>
    <r>
      <rPr>
        <sz val="11"/>
        <color theme="1"/>
        <rFont val="ＭＳ ゴシック"/>
        <family val="3"/>
        <charset val="128"/>
      </rPr>
      <t>奈良県</t>
    </r>
    <rPh sb="0" eb="3">
      <t>ナラケン</t>
    </rPh>
    <phoneticPr fontId="0"/>
  </si>
  <si>
    <t>島根県知事</t>
  </si>
  <si>
    <r>
      <rPr>
        <sz val="11"/>
        <color theme="1"/>
        <rFont val="ＭＳ ゴシック"/>
        <family val="3"/>
        <charset val="128"/>
      </rPr>
      <t>和歌山県</t>
    </r>
    <rPh sb="0" eb="4">
      <t>ワカヤマケン</t>
    </rPh>
    <phoneticPr fontId="0"/>
  </si>
  <si>
    <t>岡山県知事</t>
  </si>
  <si>
    <r>
      <rPr>
        <sz val="11"/>
        <color theme="1"/>
        <rFont val="ＭＳ ゴシック"/>
        <family val="3"/>
        <charset val="128"/>
      </rPr>
      <t>鳥取県</t>
    </r>
    <rPh sb="0" eb="3">
      <t>トットリケン</t>
    </rPh>
    <phoneticPr fontId="0"/>
  </si>
  <si>
    <t>広島県知事</t>
  </si>
  <si>
    <r>
      <rPr>
        <sz val="11"/>
        <color theme="1"/>
        <rFont val="ＭＳ ゴシック"/>
        <family val="3"/>
        <charset val="128"/>
      </rPr>
      <t>島根県</t>
    </r>
    <rPh sb="0" eb="3">
      <t>シマネケン</t>
    </rPh>
    <phoneticPr fontId="0"/>
  </si>
  <si>
    <r>
      <rPr>
        <sz val="11"/>
        <color theme="1"/>
        <rFont val="ＭＳ ゴシック"/>
        <family val="3"/>
        <charset val="128"/>
      </rPr>
      <t>岡山県</t>
    </r>
    <rPh sb="0" eb="3">
      <t>オカヤマケン</t>
    </rPh>
    <phoneticPr fontId="0"/>
  </si>
  <si>
    <t>山口県知事</t>
  </si>
  <si>
    <t>徳島県知事</t>
  </si>
  <si>
    <r>
      <rPr>
        <sz val="11"/>
        <color theme="1"/>
        <rFont val="ＭＳ ゴシック"/>
        <family val="3"/>
        <charset val="128"/>
      </rPr>
      <t>広島県</t>
    </r>
    <rPh sb="0" eb="3">
      <t>ヒロシマケン</t>
    </rPh>
    <phoneticPr fontId="0"/>
  </si>
  <si>
    <r>
      <rPr>
        <sz val="11"/>
        <color theme="1"/>
        <rFont val="ＭＳ ゴシック"/>
        <family val="3"/>
        <charset val="128"/>
      </rPr>
      <t>山口県</t>
    </r>
    <rPh sb="0" eb="3">
      <t>ヤマグチケン</t>
    </rPh>
    <phoneticPr fontId="0"/>
  </si>
  <si>
    <t>香川県知事</t>
  </si>
  <si>
    <t>愛媛県知事</t>
  </si>
  <si>
    <r>
      <rPr>
        <sz val="11"/>
        <color theme="1"/>
        <rFont val="ＭＳ ゴシック"/>
        <family val="3"/>
        <charset val="128"/>
      </rPr>
      <t>徳島県</t>
    </r>
    <rPh sb="0" eb="3">
      <t>トクシマケン</t>
    </rPh>
    <phoneticPr fontId="0"/>
  </si>
  <si>
    <r>
      <rPr>
        <sz val="11"/>
        <color theme="1"/>
        <rFont val="ＭＳ ゴシック"/>
        <family val="3"/>
        <charset val="128"/>
      </rPr>
      <t>香川県</t>
    </r>
    <rPh sb="0" eb="3">
      <t>カガワケン</t>
    </rPh>
    <phoneticPr fontId="0"/>
  </si>
  <si>
    <t>高知県知事</t>
  </si>
  <si>
    <t>福岡県知事</t>
  </si>
  <si>
    <r>
      <rPr>
        <sz val="11"/>
        <color theme="1"/>
        <rFont val="ＭＳ ゴシック"/>
        <family val="3"/>
        <charset val="128"/>
      </rPr>
      <t>愛媛県</t>
    </r>
    <rPh sb="0" eb="3">
      <t>エヒメケン</t>
    </rPh>
    <phoneticPr fontId="0"/>
  </si>
  <si>
    <r>
      <rPr>
        <sz val="11"/>
        <color theme="1"/>
        <rFont val="ＭＳ ゴシック"/>
        <family val="3"/>
        <charset val="128"/>
      </rPr>
      <t>高知県</t>
    </r>
    <rPh sb="0" eb="3">
      <t>コウチケン</t>
    </rPh>
    <phoneticPr fontId="0"/>
  </si>
  <si>
    <t>佐賀県知事</t>
  </si>
  <si>
    <t>長崎県知事</t>
  </si>
  <si>
    <r>
      <rPr>
        <sz val="11"/>
        <color theme="1"/>
        <rFont val="ＭＳ ゴシック"/>
        <family val="3"/>
        <charset val="128"/>
      </rPr>
      <t>福岡県</t>
    </r>
    <rPh sb="0" eb="3">
      <t>フクオカケン</t>
    </rPh>
    <phoneticPr fontId="0"/>
  </si>
  <si>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</si>
  <si>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佐賀県</t>
    </r>
    <rPh sb="0" eb="3">
      <t>サガケン</t>
    </rPh>
    <phoneticPr fontId="0"/>
  </si>
  <si>
    <t>熊本県知事</t>
  </si>
  <si>
    <r>
      <rPr>
        <sz val="11"/>
        <color theme="1"/>
        <rFont val="ＭＳ ゴシック"/>
        <family val="3"/>
        <charset val="128"/>
      </rPr>
      <t>長崎県</t>
    </r>
    <rPh sb="0" eb="3">
      <t>ナガサキケン</t>
    </rPh>
    <phoneticPr fontId="0"/>
  </si>
  <si>
    <t>大分県知事</t>
  </si>
  <si>
    <t>宮崎県知事</t>
  </si>
  <si>
    <r>
      <rPr>
        <sz val="11"/>
        <color theme="1"/>
        <rFont val="ＭＳ ゴシック"/>
        <family val="3"/>
        <charset val="128"/>
      </rPr>
      <t>熊本県</t>
    </r>
    <rPh sb="0" eb="3">
      <t>クマモトケン</t>
    </rPh>
    <phoneticPr fontId="0"/>
  </si>
  <si>
    <t>鹿児島県知事</t>
  </si>
  <si>
    <r>
      <rPr>
        <sz val="11"/>
        <color theme="1"/>
        <rFont val="ＭＳ ゴシック"/>
        <family val="3"/>
        <charset val="128"/>
      </rPr>
      <t>大分県</t>
    </r>
    <rPh sb="0" eb="3">
      <t>オオイタケン</t>
    </rPh>
    <phoneticPr fontId="0"/>
  </si>
  <si>
    <t>沖縄県知事</t>
  </si>
  <si>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</si>
  <si>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</si>
  <si>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</si>
  <si>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1"/>
        <color theme="1"/>
        <rFont val="ＭＳ ゴシック"/>
        <family val="3"/>
        <charset val="128"/>
      </rPr>
      <t>沖縄県</t>
    </r>
    <rPh sb="0" eb="3">
      <t>オキナワケン</t>
    </rPh>
    <phoneticPr fontId="0"/>
  </si>
  <si>
    <r>
      <rPr>
        <sz val="10"/>
        <color theme="1"/>
        <rFont val="ＭＳ 明朝"/>
        <family val="1"/>
        <charset val="128"/>
      </rPr>
      <t>登録番号</t>
    </r>
    <rPh sb="0" eb="2">
      <t>トウロク</t>
    </rPh>
    <rPh sb="2" eb="4">
      <t>バンゴウ</t>
    </rPh>
    <phoneticPr fontId="0"/>
  </si>
  <si>
    <t>第</t>
  </si>
  <si>
    <r>
      <rPr>
        <sz val="11"/>
        <color rgb="FF000000"/>
        <rFont val="ＭＳ 明朝"/>
        <family val="1"/>
        <charset val="128"/>
      </rPr>
      <t>第</t>
    </r>
    <rPh sb="0" eb="1">
      <t>ダイ</t>
    </rPh>
    <phoneticPr fontId="0"/>
  </si>
  <si>
    <r>
      <rPr>
        <sz val="11"/>
        <color rgb="FF000000"/>
        <rFont val="ＭＳ 明朝"/>
        <family val="1"/>
        <charset val="128"/>
      </rPr>
      <t>号</t>
    </r>
    <rPh sb="0" eb="1">
      <t>ゴウ</t>
    </rPh>
    <phoneticPr fontId="0"/>
  </si>
  <si>
    <t>号</t>
  </si>
  <si>
    <r>
      <rPr>
        <sz val="11"/>
        <color rgb="FF000000"/>
        <rFont val="ＭＳ 明朝"/>
        <family val="1"/>
        <charset val="128"/>
      </rPr>
      <t>日</t>
    </r>
    <rPh sb="0" eb="1">
      <t>ニチ</t>
    </rPh>
    <phoneticPr fontId="0"/>
  </si>
  <si>
    <r>
      <rPr>
        <sz val="10"/>
        <color theme="1"/>
        <rFont val="ＭＳ 明朝"/>
        <family val="1"/>
        <charset val="128"/>
      </rPr>
      <t>登　録
年月日</t>
    </r>
    <rPh sb="0" eb="1">
      <t>ノボル</t>
    </rPh>
    <rPh sb="2" eb="3">
      <t>ロク</t>
    </rPh>
    <rPh sb="4" eb="7">
      <t>ネンガッピ</t>
    </rPh>
    <phoneticPr fontId="0"/>
  </si>
  <si>
    <r>
      <rPr>
        <sz val="11"/>
        <color theme="1"/>
        <rFont val="ＭＳ 明朝"/>
        <family val="1"/>
        <charset val="128"/>
      </rPr>
      <t>行政庁届出年月日</t>
    </r>
    <rPh sb="0" eb="3">
      <t>ギョウセイチョウ</t>
    </rPh>
    <rPh sb="3" eb="4">
      <t>トド</t>
    </rPh>
    <rPh sb="4" eb="5">
      <t>デ</t>
    </rPh>
    <rPh sb="5" eb="8">
      <t>ネンガッピ</t>
    </rPh>
    <phoneticPr fontId="0"/>
  </si>
  <si>
    <r>
      <rPr>
        <sz val="8"/>
        <color theme="1"/>
        <rFont val="ＭＳ 明朝"/>
        <family val="1"/>
        <charset val="128"/>
      </rPr>
      <t>※注意事項</t>
    </r>
    <phoneticPr fontId="0"/>
  </si>
  <si>
    <r>
      <rPr>
        <sz val="11"/>
        <color rgb="FF000000"/>
        <rFont val="ＭＳ 明朝"/>
        <family val="1"/>
        <charset val="128"/>
      </rPr>
      <t>月</t>
    </r>
    <rPh sb="0" eb="1">
      <t>ツキ</t>
    </rPh>
    <phoneticPr fontId="0"/>
  </si>
  <si>
    <r>
      <rPr>
        <sz val="8"/>
        <color theme="1"/>
        <rFont val="ＭＳ 明朝"/>
        <family val="1"/>
        <charset val="128"/>
      </rPr>
      <t>一般社団法人全国不動産協会の会員である場合及び全日本不動産政治連盟に加入している場合は</t>
    </r>
    <phoneticPr fontId="0"/>
  </si>
  <si>
    <r>
      <rPr>
        <sz val="8"/>
        <color theme="1"/>
        <rFont val="ＭＳ 明朝"/>
        <family val="1"/>
        <charset val="128"/>
      </rPr>
      <t>本届出の提出によりそれぞれの団体についても変更となります。</t>
    </r>
    <rPh sb="0" eb="2">
      <t>ホントド</t>
    </rPh>
    <rPh sb="2" eb="3">
      <t>デ</t>
    </rPh>
    <rPh sb="4" eb="6">
      <t>テイシュツ</t>
    </rPh>
    <rPh sb="14" eb="16">
      <t>ダンタイ</t>
    </rPh>
    <rPh sb="21" eb="23">
      <t>ヘンコウ</t>
    </rPh>
    <phoneticPr fontId="0"/>
  </si>
  <si>
    <r>
      <rPr>
        <sz val="11"/>
        <color theme="1"/>
        <rFont val="游ゴシック"/>
        <family val="3"/>
        <charset val="128"/>
      </rPr>
      <t>商号・支店名</t>
    </r>
    <rPh sb="0" eb="2">
      <t>ショウゴウ</t>
    </rPh>
    <rPh sb="3" eb="6">
      <t>シテンメイ</t>
    </rPh>
    <phoneticPr fontId="0"/>
  </si>
  <si>
    <r>
      <rPr>
        <sz val="11"/>
        <color theme="1"/>
        <rFont val="游ゴシック"/>
        <family val="3"/>
        <charset val="128"/>
      </rPr>
      <t>設定</t>
    </r>
    <rPh sb="0" eb="2">
      <t>セッテイ</t>
    </rPh>
    <phoneticPr fontId="0"/>
  </si>
  <si>
    <r>
      <rPr>
        <sz val="11"/>
        <color theme="1"/>
        <rFont val="游ゴシック"/>
        <family val="3"/>
        <charset val="128"/>
      </rPr>
      <t>TEL・FAX</t>
    </r>
    <phoneticPr fontId="0"/>
  </si>
  <si>
    <r>
      <rPr>
        <sz val="11"/>
        <color theme="1"/>
        <rFont val="游ゴシック"/>
        <family val="3"/>
        <charset val="128"/>
      </rPr>
      <t>変更後</t>
    </r>
    <rPh sb="0" eb="3">
      <t>ヘンコウゴ</t>
    </rPh>
    <phoneticPr fontId="0"/>
  </si>
  <si>
    <r>
      <rPr>
        <sz val="11"/>
        <color theme="1"/>
        <rFont val="游ゴシック"/>
        <family val="3"/>
        <charset val="128"/>
      </rPr>
      <t>変更前</t>
    </r>
    <rPh sb="0" eb="3">
      <t>ヘンコウマエ</t>
    </rPh>
    <phoneticPr fontId="0"/>
  </si>
  <si>
    <r>
      <rPr>
        <sz val="11"/>
        <color theme="1"/>
        <rFont val="游ゴシック"/>
        <family val="3"/>
        <charset val="128"/>
      </rPr>
      <t>所在地</t>
    </r>
    <rPh sb="0" eb="3">
      <t>ショザイチ</t>
    </rPh>
    <phoneticPr fontId="0"/>
  </si>
  <si>
    <r>
      <rPr>
        <sz val="11"/>
        <color theme="1"/>
        <rFont val="游ゴシック"/>
        <family val="3"/>
        <charset val="128"/>
      </rPr>
      <t>メールアドレス</t>
    </r>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</si>
  <si>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</si>
  <si>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商号</t>
    </r>
    <rPh sb="0" eb="2">
      <t>ショウゴウ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</si>
  <si>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</si>
  <si>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</si>
  <si>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変更する事務所</t>
    </r>
    <rPh sb="0" eb="2">
      <t>ヘンコウ</t>
    </rPh>
    <rPh sb="4" eb="6">
      <t>ジム</t>
    </rPh>
    <rPh sb="6" eb="7">
      <t>ショ</t>
    </rPh>
    <phoneticPr fontId="0"/>
  </si>
  <si>
    <r>
      <rPr>
        <sz val="11"/>
        <color theme="1"/>
        <rFont val="游ゴシック"/>
        <family val="3"/>
        <charset val="128"/>
      </rPr>
      <t>郵便番号</t>
    </r>
    <phoneticPr fontId="0"/>
  </si>
  <si>
    <r>
      <rPr>
        <sz val="11"/>
        <color theme="1"/>
        <rFont val="游ゴシック"/>
        <family val="3"/>
        <charset val="128"/>
      </rPr>
      <t>TEL</t>
    </r>
    <phoneticPr fontId="0"/>
  </si>
  <si>
    <r>
      <rPr>
        <sz val="11"/>
        <color theme="1"/>
        <rFont val="游ゴシック"/>
        <family val="3"/>
        <charset val="128"/>
      </rPr>
      <t>都道府県</t>
    </r>
    <rPh sb="0" eb="4">
      <t>トドウフケン</t>
    </rPh>
    <phoneticPr fontId="0"/>
  </si>
  <si>
    <r>
      <rPr>
        <sz val="11"/>
        <color theme="1"/>
        <rFont val="游ゴシック"/>
        <family val="3"/>
        <charset val="128"/>
      </rPr>
      <t>事業の種類</t>
    </r>
    <phoneticPr fontId="0"/>
  </si>
  <si>
    <r>
      <rPr>
        <sz val="11"/>
        <color theme="1"/>
        <rFont val="游ゴシック"/>
        <family val="3"/>
        <charset val="128"/>
      </rPr>
      <t>統一コード</t>
    </r>
    <rPh sb="0" eb="2">
      <t>トウイツ</t>
    </rPh>
    <phoneticPr fontId="0"/>
  </si>
  <si>
    <r>
      <rPr>
        <sz val="11"/>
        <color theme="1"/>
        <rFont val="游ゴシック"/>
        <family val="3"/>
        <charset val="128"/>
      </rPr>
      <t>支店</t>
    </r>
    <rPh sb="0" eb="2">
      <t>シテン</t>
    </rPh>
    <phoneticPr fontId="0"/>
  </si>
  <si>
    <r>
      <rPr>
        <sz val="11"/>
        <color theme="1"/>
        <rFont val="游ゴシック"/>
        <family val="3"/>
        <charset val="128"/>
      </rPr>
      <t>カナ</t>
    </r>
    <phoneticPr fontId="0"/>
  </si>
  <si>
    <r>
      <rPr>
        <sz val="11"/>
        <color theme="1"/>
        <rFont val="游ゴシック"/>
        <family val="3"/>
        <charset val="128"/>
      </rPr>
      <t>FAX</t>
    </r>
    <phoneticPr fontId="0"/>
  </si>
  <si>
    <r>
      <rPr>
        <sz val="11"/>
        <color theme="1"/>
        <rFont val="游ゴシック"/>
        <family val="3"/>
        <charset val="128"/>
      </rPr>
      <t>メールアドレス2</t>
    </r>
    <phoneticPr fontId="0"/>
  </si>
  <si>
    <r>
      <rPr>
        <sz val="11"/>
        <color theme="1"/>
        <rFont val="游ゴシック"/>
        <family val="3"/>
        <charset val="128"/>
      </rPr>
      <t>変更する事項</t>
    </r>
    <phoneticPr fontId="0"/>
  </si>
  <si>
    <r>
      <rPr>
        <sz val="11"/>
        <color theme="1"/>
        <rFont val="游ゴシック"/>
        <family val="3"/>
      </rPr>
      <t>本支店コード</t>
    </r>
    <rPh sb="0" eb="3">
      <t>ホンシテン</t>
    </rPh>
    <phoneticPr fontId="0"/>
  </si>
  <si>
    <r>
      <rPr>
        <sz val="11"/>
        <color theme="1"/>
        <rFont val="游ゴシック"/>
        <family val="3"/>
        <charset val="128"/>
      </rPr>
      <t>免許番号</t>
    </r>
    <rPh sb="0" eb="4">
      <t>メンキョバンゴウ</t>
    </rPh>
    <phoneticPr fontId="0"/>
  </si>
  <si>
    <r>
      <rPr>
        <sz val="11"/>
        <color theme="1"/>
        <rFont val="游ゴシック"/>
        <family val="3"/>
      </rPr>
      <t>支店名</t>
    </r>
    <rPh sb="0" eb="3">
      <t>シテンメイ</t>
    </rPh>
    <phoneticPr fontId="0"/>
  </si>
  <si>
    <r>
      <rPr>
        <sz val="11"/>
        <color theme="1"/>
        <rFont val="游ゴシック"/>
        <family val="3"/>
        <charset val="128"/>
      </rPr>
      <t>市区郡</t>
    </r>
    <rPh sb="0" eb="3">
      <t>シクグン</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</si>
  <si>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</si>
  <si>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変更する代表者</t>
    </r>
    <phoneticPr fontId="0"/>
  </si>
  <si>
    <r>
      <rPr>
        <sz val="11"/>
        <color theme="1"/>
        <rFont val="游ゴシック"/>
        <family val="3"/>
      </rPr>
      <t>支部コード</t>
    </r>
    <rPh sb="0" eb="2">
      <t>シブ</t>
    </rPh>
    <phoneticPr fontId="0"/>
  </si>
  <si>
    <r>
      <rPr>
        <sz val="11"/>
        <color theme="1"/>
        <rFont val="游ゴシック"/>
        <family val="3"/>
        <charset val="128"/>
      </rPr>
      <t>代表者に関する変更</t>
    </r>
    <rPh sb="0" eb="3">
      <t>ダイヒョウシャ</t>
    </rPh>
    <rPh sb="4" eb="5">
      <t>カン</t>
    </rPh>
    <rPh sb="7" eb="9">
      <t>ヘンコウ</t>
    </rPh>
    <phoneticPr fontId="0"/>
  </si>
  <si>
    <r>
      <rPr>
        <sz val="11"/>
        <color theme="1"/>
        <rFont val="游ゴシック"/>
        <family val="3"/>
        <charset val="128"/>
      </rPr>
      <t>変更後の代表者</t>
    </r>
    <phoneticPr fontId="0"/>
  </si>
  <si>
    <r>
      <rPr>
        <sz val="11"/>
        <color theme="1"/>
        <rFont val="游ゴシック"/>
        <family val="3"/>
        <charset val="128"/>
      </rPr>
      <t>町村</t>
    </r>
    <rPh sb="0" eb="2">
      <t>チョウソン</t>
    </rPh>
    <phoneticPr fontId="0"/>
  </si>
  <si>
    <r>
      <rPr>
        <sz val="11"/>
        <color theme="1"/>
        <rFont val="游ゴシック"/>
        <family val="3"/>
        <charset val="128"/>
      </rPr>
      <t>免許回次</t>
    </r>
    <phoneticPr fontId="0"/>
  </si>
  <si>
    <r>
      <rPr>
        <sz val="11"/>
        <color theme="1"/>
        <rFont val="游ゴシック"/>
        <family val="3"/>
        <charset val="128"/>
      </rPr>
      <t>変更後の代表者2</t>
    </r>
    <phoneticPr fontId="0"/>
  </si>
  <si>
    <r>
      <rPr>
        <sz val="11"/>
        <color theme="1"/>
        <rFont val="游ゴシック"/>
        <family val="3"/>
        <charset val="128"/>
      </rPr>
      <t>番地</t>
    </r>
    <rPh sb="0" eb="2">
      <t>バンチ</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</si>
  <si>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</si>
  <si>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建物名</t>
    </r>
    <rPh sb="0" eb="3">
      <t>タテモノメイ</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</si>
  <si>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</si>
  <si>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変更後の現代表者2</t>
    </r>
    <rPh sb="4" eb="5">
      <t>ゲン</t>
    </rPh>
    <phoneticPr fontId="0"/>
  </si>
  <si>
    <r>
      <rPr>
        <sz val="11"/>
        <color theme="1"/>
        <rFont val="游ゴシック"/>
        <family val="3"/>
        <charset val="128"/>
      </rPr>
      <t>自</t>
    </r>
    <rPh sb="0" eb="1">
      <t>ジ</t>
    </rPh>
    <phoneticPr fontId="0"/>
  </si>
  <si>
    <r>
      <rPr>
        <sz val="11"/>
        <color theme="1"/>
        <rFont val="游ゴシック"/>
        <family val="3"/>
        <charset val="128"/>
      </rPr>
      <t>変更後の政令使用人</t>
    </r>
    <phoneticPr fontId="0"/>
  </si>
  <si>
    <r>
      <rPr>
        <sz val="11"/>
        <color theme="1"/>
        <rFont val="游ゴシック"/>
        <family val="3"/>
        <charset val="128"/>
      </rPr>
      <t>政令使用人に関する変更</t>
    </r>
    <rPh sb="0" eb="2">
      <t>セイレイ</t>
    </rPh>
    <rPh sb="2" eb="4">
      <t>シヨウ</t>
    </rPh>
    <rPh sb="4" eb="5">
      <t>ニン</t>
    </rPh>
    <rPh sb="6" eb="7">
      <t>カン</t>
    </rPh>
    <rPh sb="9" eb="11">
      <t>ヘンコウ</t>
    </rPh>
    <phoneticPr fontId="0"/>
  </si>
  <si>
    <r>
      <rPr>
        <sz val="11"/>
        <color theme="1"/>
        <rFont val="游ゴシック"/>
        <family val="3"/>
        <charset val="128"/>
      </rPr>
      <t>至</t>
    </r>
    <rPh sb="0" eb="1">
      <t>イタル</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</si>
  <si>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</si>
  <si>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変更後の現政令使用人</t>
    </r>
    <rPh sb="4" eb="5">
      <t>ゲン</t>
    </rPh>
    <phoneticPr fontId="0"/>
  </si>
  <si>
    <r>
      <rPr>
        <sz val="11"/>
        <color theme="1"/>
        <rFont val="游ゴシック"/>
        <family val="3"/>
        <charset val="128"/>
      </rPr>
      <t>氏名</t>
    </r>
    <rPh sb="0" eb="2">
      <t>シメイ</t>
    </rPh>
    <phoneticPr fontId="0"/>
  </si>
  <si>
    <r>
      <rPr>
        <sz val="11"/>
        <color theme="1"/>
        <rFont val="游ゴシック"/>
        <family val="3"/>
        <charset val="128"/>
      </rPr>
      <t>入力日</t>
    </r>
    <rPh sb="0" eb="3">
      <t>ニュウリョクビ</t>
    </rPh>
    <phoneticPr fontId="0"/>
  </si>
  <si>
    <r>
      <rPr>
        <sz val="11"/>
        <color theme="1"/>
        <rFont val="游ゴシック"/>
        <family val="3"/>
      </rPr>
      <t>代表者</t>
    </r>
    <rPh sb="0" eb="3">
      <t>ダイヒョウシャ</t>
    </rPh>
    <phoneticPr fontId="0"/>
  </si>
  <si>
    <r>
      <rPr>
        <sz val="11"/>
        <color theme="1"/>
        <rFont val="游ゴシック"/>
        <family val="3"/>
        <charset val="128"/>
      </rPr>
      <t>変更前</t>
    </r>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</si>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</sst>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font>
      <sz val="11"/>
      <color theme="1"/>
      <name val="ＭＳ Ｐゴシック"/>
      <family val="3"/>
      <charset val="128"/>
      <scheme val="minor"/>
    </font>
    <font>
      <sz val="11"/>
      <color theme="1"/>
      <name val="ＭＳ Ｐゴシック"/>
      <family val="2"/>
      <charset val="128"/>
      <scheme val="minor"/>
    </font>
    <font>
      <b/>
      <sz val="18"/>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10"/>
      <name val="ＭＳ ゴシック"/>
      <family val="3"/>
      <charset val="128"/>
    </font>
    <font>
      <sz val="11"/>
      <name val="ＭＳ 明朝"/>
      <family val="1"/>
      <charset val="128"/>
    </font>
    <font>
      <sz val="11"/>
      <color theme="1"/>
      <name val="ＭＳ Ｐゴシック"/>
      <family val="3"/>
      <charset val="128"/>
      <scheme val="minor"/>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1"/>
      <color rgb="FFFF0000"/>
      <name val="ＭＳ ゴシック"/>
      <family val="3"/>
      <charset val="128"/>
    </font>
    <font>
      <sz val="11"/>
      <name val="ＭＳ Ｐゴシック"/>
      <family val="3"/>
      <charset val="128"/>
      <scheme val="minor"/>
    </font>
    <font>
      <sz val="8"/>
      <color theme="1"/>
      <name val="ＭＳ Ｐゴシック"/>
      <family val="3"/>
      <charset val="128"/>
      <scheme val="minor"/>
    </font>
    <font>
      <u/>
      <sz val="11"/>
      <color theme="1"/>
      <name val="ＭＳ ゴシック"/>
      <family val="3"/>
      <charset val="128"/>
    </font>
    <font>
      <sz val="6"/>
      <color theme="1"/>
      <name val="ＭＳ 明朝"/>
      <family val="1"/>
      <charset val="128"/>
    </font>
    <font>
      <sz val="10"/>
      <color theme="1"/>
      <name val="ＭＳ 明朝"/>
      <family val="1"/>
      <charset val="128"/>
    </font>
    <font>
      <sz val="10"/>
      <name val="ＭＳ Ｐゴシック"/>
      <family val="3"/>
      <charset val="128"/>
      <scheme val="minor"/>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11"/>
      <color rgb="FF000000"/>
      <name val="ＭＳ ゴシック"/>
      <family val="3"/>
      <charset val="128"/>
    </font>
    <font>
      <sz val="11"/>
      <color rgb="FF000000"/>
      <name val="ＭＳ 明朝"/>
      <family val="1"/>
      <charset val="128"/>
    </font>
    <font>
      <sz val="7"/>
      <color rgb="FF000000"/>
      <name val="ＭＳ 明朝"/>
      <family val="1"/>
      <charset val="128"/>
    </font>
    <font>
      <sz val="9"/>
      <color rgb="FF000000"/>
      <name val="ＭＳ 明朝"/>
      <family val="1"/>
      <charset val="128"/>
    </font>
    <font>
      <sz val="9"/>
      <color rgb="FF000000"/>
      <name val="MS P ゴシック"/>
      <family val="3"/>
    </font>
  </fonts>
  <fills count="8">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C4D79B"/>
        <bgColor indexed="64"/>
      </patternFill>
    </fill>
  </fills>
  <borders count="92">
    <border>
      <left/>
      <right/>
      <top/>
      <bottom/>
      <diagonal/>
    </border>
    <border>
      <left/>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s>
  <cellStyleXfs count="10">
    <xf numFmtId="0" fontId="0" fillId="0" borderId="0">
      <alignment vertical="center"/>
    </xf>
    <xf numFmtId="0" fontId="3" fillId="0" borderId="0">
      <alignment vertical="center"/>
    </xf>
    <xf numFmtId="0" fontId="3" fillId="0" borderId="0">
      <alignment vertical="center"/>
    </xf>
    <xf numFmtId="0" fontId="11" fillId="0" borderId="0">
      <alignment vertical="center"/>
    </xf>
    <xf numFmtId="0" fontId="3"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 fillId="0" borderId="0">
      <alignment vertical="center"/>
    </xf>
    <xf numFmtId="0" fontId="28" fillId="0" borderId="0"/>
    <xf numFmtId="0" fontId="18" fillId="0" borderId="0" applyNumberFormat="0" applyFill="0" applyBorder="0" applyAlignment="0" applyProtection="0">
      <alignment vertical="center"/>
    </xf>
  </cellStyleXfs>
  <cellXfs count="304">
    <xf numFmtId="0" fontId="0" fillId="0" borderId="0" xfId="0">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2" fillId="0" borderId="2" xfId="0" applyFont="1" applyBorder="1" applyAlignment="1">
      <alignment vertical="center" shrinkToFit="1"/>
    </xf>
    <xf numFmtId="176" fontId="5" fillId="0" borderId="0" xfId="0" applyNumberFormat="1" applyFont="1">
      <alignment vertical="center"/>
    </xf>
    <xf numFmtId="176" fontId="14" fillId="0" borderId="0" xfId="0" applyNumberFormat="1" applyFont="1">
      <alignment vertical="center"/>
    </xf>
    <xf numFmtId="0" fontId="12" fillId="0" borderId="6" xfId="0" applyFont="1" applyBorder="1" applyAlignment="1">
      <alignment vertical="center" shrinkToFit="1"/>
    </xf>
    <xf numFmtId="0" fontId="27" fillId="0" borderId="0" xfId="8" applyFont="1" applyAlignment="1">
      <alignment vertical="top"/>
    </xf>
    <xf numFmtId="0" fontId="27" fillId="0" borderId="69" xfId="0" applyFont="1" applyBorder="1" applyAlignment="1">
      <alignment vertical="top"/>
    </xf>
    <xf numFmtId="14" fontId="27" fillId="0" borderId="69" xfId="0" applyNumberFormat="1" applyFont="1" applyBorder="1" applyAlignment="1">
      <alignment vertical="top"/>
    </xf>
    <xf numFmtId="0" fontId="27" fillId="6" borderId="72" xfId="0" applyFont="1" applyFill="1" applyBorder="1" applyAlignment="1">
      <alignment vertical="top"/>
    </xf>
    <xf numFmtId="0" fontId="27" fillId="0" borderId="69" xfId="0" applyFont="1" applyBorder="1" applyAlignment="1">
      <alignment vertical="top" wrapText="1"/>
    </xf>
    <xf numFmtId="14" fontId="27" fillId="0" borderId="69" xfId="0" applyNumberFormat="1" applyFont="1" applyBorder="1" applyAlignment="1">
      <alignment vertical="top" wrapText="1"/>
    </xf>
    <xf numFmtId="0" fontId="13" fillId="0" borderId="58" xfId="0" applyFont="1" applyBorder="1">
      <alignment vertical="center"/>
    </xf>
    <xf numFmtId="0" fontId="12" fillId="0" borderId="0" xfId="0" applyFont="1" applyAlignment="1">
      <alignment shrinkToFit="1"/>
    </xf>
    <xf numFmtId="0" fontId="27" fillId="6" borderId="75" xfId="0" applyFont="1" applyFill="1" applyBorder="1" applyAlignment="1">
      <alignment vertical="top"/>
    </xf>
    <xf numFmtId="0" fontId="27" fillId="6" borderId="74" xfId="0" applyFont="1" applyFill="1" applyBorder="1" applyAlignment="1">
      <alignment vertical="top"/>
    </xf>
    <xf numFmtId="0" fontId="27" fillId="6" borderId="69" xfId="0" applyFont="1" applyFill="1" applyBorder="1" applyAlignment="1">
      <alignment vertical="top"/>
    </xf>
    <xf numFmtId="0" fontId="29" fillId="6" borderId="75" xfId="0" applyFont="1" applyFill="1" applyBorder="1" applyAlignment="1">
      <alignment vertical="top"/>
    </xf>
    <xf numFmtId="49" fontId="27" fillId="0" borderId="69" xfId="0" applyNumberFormat="1" applyFont="1" applyBorder="1" applyAlignment="1">
      <alignment vertical="top" shrinkToFit="1"/>
    </xf>
    <xf numFmtId="0" fontId="27" fillId="6" borderId="70" xfId="0" applyFont="1" applyFill="1" applyBorder="1" applyAlignment="1">
      <alignment vertical="top"/>
    </xf>
    <xf numFmtId="0" fontId="27" fillId="6" borderId="71" xfId="0" applyFont="1" applyFill="1" applyBorder="1" applyAlignment="1">
      <alignment vertical="top"/>
    </xf>
    <xf numFmtId="0" fontId="27" fillId="6" borderId="73" xfId="0" applyFont="1" applyFill="1" applyBorder="1" applyAlignment="1">
      <alignment vertical="top"/>
    </xf>
    <xf numFmtId="0" fontId="29" fillId="6" borderId="69" xfId="0" applyFont="1" applyFill="1" applyBorder="1" applyAlignment="1">
      <alignment vertical="top"/>
    </xf>
    <xf numFmtId="14" fontId="27" fillId="0" borderId="69" xfId="0" applyNumberFormat="1" applyFont="1" applyBorder="1" applyAlignment="1">
      <alignment vertical="top" shrinkToFit="1"/>
    </xf>
    <xf numFmtId="0" fontId="27" fillId="6" borderId="76" xfId="0" applyFont="1" applyFill="1" applyBorder="1" applyAlignment="1">
      <alignment vertical="top"/>
    </xf>
    <xf numFmtId="0" fontId="29" fillId="6" borderId="70" xfId="0" applyFont="1" applyFill="1" applyBorder="1" applyAlignment="1">
      <alignment vertical="top"/>
    </xf>
    <xf numFmtId="0" fontId="27" fillId="6" borderId="0" xfId="0" applyFont="1" applyFill="1" applyAlignment="1">
      <alignment vertical="top"/>
    </xf>
    <xf numFmtId="0" fontId="27" fillId="6" borderId="89" xfId="0" applyFont="1" applyFill="1" applyBorder="1" applyAlignment="1">
      <alignment vertical="top"/>
    </xf>
    <xf numFmtId="0" fontId="27" fillId="6" borderId="90" xfId="0" applyFont="1" applyFill="1" applyBorder="1" applyAlignment="1">
      <alignment vertical="top"/>
    </xf>
    <xf numFmtId="0" fontId="27" fillId="6" borderId="91" xfId="0" applyFont="1" applyFill="1" applyBorder="1" applyAlignment="1">
      <alignment vertical="top"/>
    </xf>
    <xf numFmtId="0" fontId="13" fillId="0" borderId="88"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3" xfId="0" applyFont="1" applyBorder="1" applyAlignment="1">
      <alignment horizontal="center" vertical="center" shrinkToFit="1"/>
    </xf>
    <xf numFmtId="0" fontId="12" fillId="0" borderId="56" xfId="0" applyFont="1" applyBorder="1" applyAlignment="1">
      <alignment horizontal="center" shrinkToFit="1"/>
    </xf>
    <xf numFmtId="0" fontId="12" fillId="0" borderId="0" xfId="0" applyFont="1" applyAlignment="1">
      <alignment horizontal="left" shrinkToFit="1"/>
    </xf>
    <xf numFmtId="0" fontId="12" fillId="0" borderId="7" xfId="0" applyFont="1" applyBorder="1" applyAlignment="1">
      <alignment horizontal="left" shrinkToFit="1"/>
    </xf>
    <xf numFmtId="0" fontId="22" fillId="0" borderId="27" xfId="0" applyFont="1" applyBorder="1" applyAlignment="1">
      <alignment horizontal="center" vertical="center" wrapText="1" shrinkToFit="1"/>
    </xf>
    <xf numFmtId="0" fontId="22" fillId="0" borderId="18"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32" xfId="0" applyFont="1" applyBorder="1" applyAlignment="1">
      <alignment horizontal="center" vertical="center" shrinkToFit="1"/>
    </xf>
    <xf numFmtId="0" fontId="5" fillId="5" borderId="4" xfId="0" applyFont="1" applyFill="1" applyBorder="1" applyAlignment="1" applyProtection="1">
      <alignment horizontal="center" vertical="center" shrinkToFit="1"/>
      <protection locked="0"/>
    </xf>
    <xf numFmtId="0" fontId="5" fillId="5" borderId="1" xfId="0" applyFont="1" applyFill="1" applyBorder="1" applyAlignment="1" applyProtection="1">
      <alignment horizontal="center" vertical="center" shrinkToFit="1"/>
      <protection locked="0"/>
    </xf>
    <xf numFmtId="0" fontId="5" fillId="5" borderId="52" xfId="0" applyFont="1" applyFill="1" applyBorder="1" applyAlignment="1" applyProtection="1">
      <alignment horizontal="center" vertical="center" shrinkToFit="1"/>
      <protection locked="0"/>
    </xf>
    <xf numFmtId="0" fontId="5" fillId="5" borderId="50" xfId="0"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shrinkToFit="1"/>
      <protection locked="0"/>
    </xf>
    <xf numFmtId="0" fontId="5" fillId="4" borderId="50" xfId="0" applyFont="1" applyFill="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50" xfId="0" applyFont="1" applyBorder="1" applyAlignment="1">
      <alignment horizontal="center" vertical="center" shrinkToFit="1"/>
    </xf>
    <xf numFmtId="0" fontId="13" fillId="0" borderId="80"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60"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64" xfId="0" applyFont="1" applyBorder="1" applyAlignment="1">
      <alignment horizontal="center" vertical="center" shrinkToFit="1"/>
    </xf>
    <xf numFmtId="0" fontId="5" fillId="3" borderId="54" xfId="0" applyFont="1" applyFill="1" applyBorder="1" applyAlignment="1" applyProtection="1">
      <alignment horizontal="center" vertical="center" shrinkToFit="1"/>
      <protection locked="0"/>
    </xf>
    <xf numFmtId="0" fontId="5" fillId="3" borderId="60" xfId="0" applyFont="1" applyFill="1" applyBorder="1" applyAlignment="1" applyProtection="1">
      <alignment horizontal="center" vertical="center" shrinkToFit="1"/>
      <protection locked="0"/>
    </xf>
    <xf numFmtId="0" fontId="10" fillId="0" borderId="54" xfId="0" applyFont="1" applyBorder="1" applyAlignment="1">
      <alignment horizontal="center" vertical="center" shrinkToFit="1"/>
    </xf>
    <xf numFmtId="0" fontId="10" fillId="0" borderId="60" xfId="0" applyFont="1" applyBorder="1" applyAlignment="1">
      <alignment horizontal="center" vertical="center" shrinkToFit="1"/>
    </xf>
    <xf numFmtId="0" fontId="13" fillId="0" borderId="86" xfId="0" applyFont="1" applyBorder="1" applyAlignment="1">
      <alignment horizontal="center" vertical="center" shrinkToFit="1"/>
    </xf>
    <xf numFmtId="0" fontId="13" fillId="0" borderId="20"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8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53" xfId="0" applyFont="1" applyBorder="1" applyAlignment="1">
      <alignment horizontal="center" vertical="center" shrinkToFit="1"/>
    </xf>
    <xf numFmtId="0" fontId="22" fillId="0" borderId="17" xfId="0" applyFont="1" applyBorder="1" applyAlignment="1">
      <alignment horizontal="center" vertical="center" shrinkToFit="1"/>
    </xf>
    <xf numFmtId="0" fontId="5" fillId="4" borderId="4"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8"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6" xfId="0" applyFont="1" applyBorder="1" applyAlignment="1">
      <alignment horizontal="center" vertical="center" shrinkToFit="1"/>
    </xf>
    <xf numFmtId="0" fontId="10" fillId="0" borderId="51" xfId="0" applyFont="1" applyBorder="1" applyAlignment="1">
      <alignment vertical="center" shrinkToFit="1"/>
    </xf>
    <xf numFmtId="0" fontId="18" fillId="0" borderId="15" xfId="0" applyFont="1" applyBorder="1" applyAlignment="1">
      <alignment vertical="center" shrinkToFit="1"/>
    </xf>
    <xf numFmtId="0" fontId="5" fillId="5" borderId="0" xfId="0" applyFont="1" applyFill="1" applyAlignment="1" applyProtection="1">
      <alignment horizontal="center" vertical="center" shrinkToFit="1"/>
      <protection locked="0"/>
    </xf>
    <xf numFmtId="0" fontId="5" fillId="5" borderId="2" xfId="0" applyFont="1" applyFill="1" applyBorder="1" applyAlignment="1" applyProtection="1">
      <alignment horizontal="center" vertical="center" shrinkToFit="1"/>
      <protection locked="0"/>
    </xf>
    <xf numFmtId="0" fontId="10" fillId="0" borderId="0" xfId="0" applyFont="1" applyAlignment="1">
      <alignment vertical="center" shrinkToFit="1"/>
    </xf>
    <xf numFmtId="0" fontId="18" fillId="0" borderId="2" xfId="0" applyFont="1" applyBorder="1" applyAlignment="1">
      <alignment vertical="center" shrinkToFit="1"/>
    </xf>
    <xf numFmtId="0" fontId="10" fillId="0" borderId="0" xfId="0" applyFont="1" applyAlignment="1">
      <alignment horizontal="center" vertical="center" shrinkToFit="1"/>
    </xf>
    <xf numFmtId="0" fontId="18" fillId="0" borderId="0" xfId="0" applyFont="1" applyAlignment="1">
      <alignment vertical="center" shrinkToFit="1"/>
    </xf>
    <xf numFmtId="0" fontId="18" fillId="0" borderId="68"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6"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6" xfId="0" applyFont="1" applyBorder="1" applyAlignment="1">
      <alignment horizontal="center" vertical="center" shrinkToFit="1"/>
    </xf>
    <xf numFmtId="0" fontId="22" fillId="0" borderId="27" xfId="0" applyFont="1" applyBorder="1" applyAlignment="1">
      <alignment horizontal="center" vertical="center" shrinkToFit="1"/>
    </xf>
    <xf numFmtId="0" fontId="12"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6" fillId="4" borderId="1" xfId="0" applyFont="1" applyFill="1" applyBorder="1" applyAlignment="1" applyProtection="1">
      <alignment horizontal="center" vertical="center" shrinkToFit="1"/>
      <protection locked="0"/>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5" fillId="4" borderId="51" xfId="0" applyFont="1" applyFill="1" applyBorder="1" applyAlignment="1" applyProtection="1">
      <alignment horizontal="left" vertical="center" shrinkToFit="1"/>
      <protection locked="0"/>
    </xf>
    <xf numFmtId="0" fontId="5" fillId="4" borderId="0" xfId="0" applyFont="1" applyFill="1" applyAlignment="1" applyProtection="1">
      <alignment horizontal="left" vertical="center" shrinkToFit="1"/>
      <protection locked="0"/>
    </xf>
    <xf numFmtId="0" fontId="5" fillId="4" borderId="68" xfId="0" applyFont="1" applyFill="1" applyBorder="1" applyAlignment="1" applyProtection="1">
      <alignment horizontal="left" vertical="center" shrinkToFit="1"/>
      <protection locked="0"/>
    </xf>
    <xf numFmtId="0" fontId="5" fillId="4" borderId="15" xfId="0" applyFont="1" applyFill="1" applyBorder="1" applyAlignment="1" applyProtection="1">
      <alignment horizontal="left" vertical="center" shrinkToFit="1"/>
      <protection locked="0"/>
    </xf>
    <xf numFmtId="0" fontId="5" fillId="4" borderId="2" xfId="0" applyFont="1" applyFill="1" applyBorder="1" applyAlignment="1" applyProtection="1">
      <alignment horizontal="left" vertical="center" shrinkToFit="1"/>
      <protection locked="0"/>
    </xf>
    <xf numFmtId="0" fontId="5" fillId="4" borderId="6" xfId="0" applyFont="1" applyFill="1" applyBorder="1" applyAlignment="1" applyProtection="1">
      <alignment horizontal="left" vertical="center" shrinkToFit="1"/>
      <protection locked="0"/>
    </xf>
    <xf numFmtId="0" fontId="22" fillId="0" borderId="28" xfId="0" applyFont="1" applyBorder="1" applyAlignment="1">
      <alignment horizontal="center" vertical="center" shrinkToFit="1"/>
    </xf>
    <xf numFmtId="0" fontId="22" fillId="0" borderId="34" xfId="0" applyFont="1" applyBorder="1" applyAlignment="1">
      <alignment horizontal="center" vertical="center" shrinkToFit="1"/>
    </xf>
    <xf numFmtId="0" fontId="5" fillId="4" borderId="52" xfId="0" applyFont="1" applyFill="1" applyBorder="1" applyAlignment="1" applyProtection="1">
      <alignment horizontal="center" vertical="center" shrinkToFit="1"/>
      <protection locked="0"/>
    </xf>
    <xf numFmtId="0" fontId="5" fillId="4" borderId="53" xfId="0" applyFont="1" applyFill="1" applyBorder="1" applyAlignment="1" applyProtection="1">
      <alignment horizontal="center" vertical="center" shrinkToFit="1"/>
      <protection locked="0"/>
    </xf>
    <xf numFmtId="0" fontId="13" fillId="0" borderId="80" xfId="0" applyFont="1" applyBorder="1" applyAlignment="1">
      <alignment horizontal="center" vertical="center" textRotation="255" shrinkToFit="1"/>
    </xf>
    <xf numFmtId="0" fontId="13" fillId="0" borderId="81" xfId="0" applyFont="1" applyBorder="1" applyAlignment="1">
      <alignment horizontal="center" vertical="center" textRotation="255" shrinkToFit="1"/>
    </xf>
    <xf numFmtId="0" fontId="13" fillId="0" borderId="58"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3" fillId="0" borderId="61" xfId="0" applyFont="1" applyBorder="1" applyAlignment="1">
      <alignment horizontal="center" vertical="center" textRotation="255" shrinkToFit="1"/>
    </xf>
    <xf numFmtId="0" fontId="13" fillId="0" borderId="82" xfId="0" applyFont="1" applyBorder="1" applyAlignment="1">
      <alignment horizontal="center" vertical="center" textRotation="255" shrinkToFit="1"/>
    </xf>
    <xf numFmtId="0" fontId="21" fillId="0" borderId="35" xfId="0" applyFont="1" applyBorder="1" applyAlignment="1">
      <alignment horizontal="center" vertical="center" shrinkToFit="1"/>
    </xf>
    <xf numFmtId="0" fontId="21" fillId="0" borderId="16" xfId="0" applyFont="1" applyBorder="1" applyAlignment="1">
      <alignment horizontal="center" vertical="center" shrinkToFit="1"/>
    </xf>
    <xf numFmtId="0" fontId="8" fillId="4" borderId="39" xfId="0" applyFont="1" applyFill="1" applyBorder="1" applyAlignment="1" applyProtection="1">
      <alignment horizontal="left" vertical="center" shrinkToFit="1"/>
      <protection locked="0"/>
    </xf>
    <xf numFmtId="0" fontId="8" fillId="4" borderId="40" xfId="0" applyFont="1" applyFill="1" applyBorder="1" applyAlignment="1" applyProtection="1">
      <alignment horizontal="left" vertical="center" shrinkToFit="1"/>
      <protection locked="0"/>
    </xf>
    <xf numFmtId="0" fontId="8" fillId="4" borderId="29" xfId="0" applyFont="1" applyFill="1" applyBorder="1" applyAlignment="1" applyProtection="1">
      <alignment horizontal="left" vertical="center" shrinkToFit="1"/>
      <protection locked="0"/>
    </xf>
    <xf numFmtId="0" fontId="7" fillId="0" borderId="84" xfId="0" applyFont="1" applyBorder="1" applyAlignment="1" applyProtection="1">
      <alignment horizontal="center" vertical="center" textRotation="255" shrinkToFit="1"/>
      <protection locked="0"/>
    </xf>
    <xf numFmtId="0" fontId="7" fillId="0" borderId="22" xfId="0" applyFont="1" applyBorder="1" applyAlignment="1" applyProtection="1">
      <alignment horizontal="center" vertical="center" textRotation="255" shrinkToFit="1"/>
      <protection locked="0"/>
    </xf>
    <xf numFmtId="0" fontId="7" fillId="0" borderId="23" xfId="0" applyFont="1" applyBorder="1" applyAlignment="1" applyProtection="1">
      <alignment horizontal="center" vertical="center" textRotation="255" shrinkToFit="1"/>
      <protection locked="0"/>
    </xf>
    <xf numFmtId="0" fontId="5" fillId="5" borderId="85" xfId="0" applyFont="1" applyFill="1" applyBorder="1" applyAlignment="1" applyProtection="1">
      <alignment horizontal="center" vertical="center" shrinkToFit="1"/>
      <protection locked="0"/>
    </xf>
    <xf numFmtId="0" fontId="5" fillId="5" borderId="54" xfId="0" applyFont="1" applyFill="1" applyBorder="1" applyAlignment="1" applyProtection="1">
      <alignment horizontal="center" vertical="center" shrinkToFit="1"/>
      <protection locked="0"/>
    </xf>
    <xf numFmtId="0" fontId="5" fillId="5" borderId="67" xfId="0" applyFont="1" applyFill="1" applyBorder="1" applyAlignment="1" applyProtection="1">
      <alignment horizontal="center" vertical="center" shrinkToFit="1"/>
      <protection locked="0"/>
    </xf>
    <xf numFmtId="0" fontId="5" fillId="5" borderId="5" xfId="0" applyFont="1" applyFill="1" applyBorder="1" applyAlignment="1" applyProtection="1">
      <alignment horizontal="center" vertical="center" shrinkToFit="1"/>
      <protection locked="0"/>
    </xf>
    <xf numFmtId="0" fontId="5" fillId="5" borderId="68"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6"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left" vertical="center" shrinkToFit="1"/>
      <protection locked="0"/>
    </xf>
    <xf numFmtId="0" fontId="5" fillId="4" borderId="13" xfId="0" applyFont="1" applyFill="1" applyBorder="1" applyAlignment="1" applyProtection="1">
      <alignment horizontal="left" vertical="center" shrinkToFit="1"/>
      <protection locked="0"/>
    </xf>
    <xf numFmtId="0" fontId="5" fillId="4" borderId="14" xfId="0" applyFont="1" applyFill="1" applyBorder="1" applyAlignment="1" applyProtection="1">
      <alignment horizontal="left" vertical="center" shrinkToFit="1"/>
      <protection locked="0"/>
    </xf>
    <xf numFmtId="0" fontId="5" fillId="5" borderId="15" xfId="0" applyFont="1" applyFill="1" applyBorder="1" applyAlignment="1" applyProtection="1">
      <alignment horizontal="center" vertical="center" shrinkToFit="1"/>
      <protection locked="0"/>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14" fillId="4" borderId="4" xfId="0" applyFont="1" applyFill="1" applyBorder="1" applyAlignment="1">
      <alignment horizontal="left" vertical="center" shrinkToFit="1"/>
    </xf>
    <xf numFmtId="0" fontId="14" fillId="4" borderId="1" xfId="0" applyFont="1" applyFill="1" applyBorder="1" applyAlignment="1">
      <alignment horizontal="left" vertical="center" shrinkToFit="1"/>
    </xf>
    <xf numFmtId="0" fontId="14" fillId="4" borderId="10" xfId="0" applyFont="1" applyFill="1" applyBorder="1" applyAlignment="1">
      <alignment horizontal="left" vertical="center" shrinkToFit="1"/>
    </xf>
    <xf numFmtId="0" fontId="14" fillId="4" borderId="51"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68" xfId="0" applyFont="1" applyFill="1" applyBorder="1" applyAlignment="1">
      <alignment horizontal="left" vertical="center" shrinkToFi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14" fillId="4" borderId="52" xfId="0" applyFont="1" applyFill="1" applyBorder="1" applyAlignment="1">
      <alignment horizontal="left" vertical="center" shrinkToFit="1"/>
    </xf>
    <xf numFmtId="0" fontId="14" fillId="4" borderId="50" xfId="0" applyFont="1" applyFill="1" applyBorder="1" applyAlignment="1">
      <alignment horizontal="left" vertical="center" shrinkToFit="1"/>
    </xf>
    <xf numFmtId="0" fontId="14" fillId="4" borderId="53" xfId="0" applyFont="1" applyFill="1" applyBorder="1" applyAlignment="1">
      <alignment horizontal="left" vertical="center" shrinkToFit="1"/>
    </xf>
    <xf numFmtId="0" fontId="13" fillId="0" borderId="41" xfId="0" applyFont="1" applyBorder="1" applyAlignment="1">
      <alignment horizontal="center" vertical="center" textRotation="255" shrinkToFit="1"/>
    </xf>
    <xf numFmtId="0" fontId="13" fillId="0" borderId="83" xfId="0" applyFont="1" applyBorder="1" applyAlignment="1">
      <alignment horizontal="center" vertical="center" textRotation="255" shrinkToFit="1"/>
    </xf>
    <xf numFmtId="0" fontId="8" fillId="4" borderId="14" xfId="0" applyFont="1" applyFill="1" applyBorder="1" applyAlignment="1" applyProtection="1">
      <alignment horizontal="left" vertical="center" shrinkToFit="1"/>
      <protection locked="0"/>
    </xf>
    <xf numFmtId="0" fontId="8" fillId="4" borderId="23" xfId="0" applyFont="1" applyFill="1" applyBorder="1" applyAlignment="1" applyProtection="1">
      <alignment horizontal="left" vertical="center" shrinkToFit="1"/>
      <protection locked="0"/>
    </xf>
    <xf numFmtId="0" fontId="8" fillId="4" borderId="36"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12" fillId="0" borderId="9" xfId="0" applyFont="1" applyBorder="1" applyAlignment="1">
      <alignment horizontal="center" vertical="center" wrapText="1" shrinkToFit="1"/>
    </xf>
    <xf numFmtId="0" fontId="12" fillId="0" borderId="5"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6"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9" fillId="5" borderId="4"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22" fillId="0" borderId="15" xfId="0" applyFont="1" applyBorder="1" applyAlignment="1">
      <alignment horizontal="center" vertical="center" shrinkToFit="1"/>
    </xf>
    <xf numFmtId="0" fontId="9" fillId="4" borderId="2" xfId="0" applyFont="1" applyFill="1" applyBorder="1" applyAlignment="1" applyProtection="1">
      <alignment horizontal="center" vertical="center" shrinkToFit="1"/>
      <protection locked="0"/>
    </xf>
    <xf numFmtId="0" fontId="23" fillId="4" borderId="2" xfId="0" applyFont="1" applyFill="1" applyBorder="1" applyAlignment="1">
      <alignment vertical="center" shrinkToFit="1"/>
    </xf>
    <xf numFmtId="0" fontId="14" fillId="4" borderId="15" xfId="0" applyFont="1" applyFill="1" applyBorder="1" applyAlignment="1">
      <alignment horizontal="left" vertical="center" shrinkToFit="1"/>
    </xf>
    <xf numFmtId="0" fontId="14" fillId="4" borderId="2" xfId="0" applyFont="1" applyFill="1" applyBorder="1" applyAlignment="1">
      <alignment horizontal="left" vertical="center" shrinkToFit="1"/>
    </xf>
    <xf numFmtId="0" fontId="14" fillId="4" borderId="6" xfId="0" applyFont="1" applyFill="1" applyBorder="1" applyAlignment="1">
      <alignment horizontal="left" vertical="center" shrinkToFi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 xfId="0" applyFont="1" applyBorder="1" applyAlignment="1">
      <alignment horizontal="center" vertical="center" wrapText="1" shrinkToFit="1"/>
    </xf>
    <xf numFmtId="0" fontId="24" fillId="0" borderId="1"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6"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2" xfId="0" applyFont="1" applyBorder="1" applyAlignment="1">
      <alignment horizontal="center" vertical="center" shrinkToFit="1"/>
    </xf>
    <xf numFmtId="0" fontId="5" fillId="4" borderId="79" xfId="0" applyFont="1" applyFill="1" applyBorder="1" applyAlignment="1" applyProtection="1">
      <alignment horizontal="left" vertical="center" shrinkToFit="1"/>
      <protection locked="0"/>
    </xf>
    <xf numFmtId="0" fontId="5" fillId="4" borderId="56"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4" borderId="64" xfId="0" applyFont="1" applyFill="1" applyBorder="1" applyAlignment="1" applyProtection="1">
      <alignment horizontal="left" vertical="center" shrinkToFit="1"/>
      <protection locked="0"/>
    </xf>
    <xf numFmtId="0" fontId="5" fillId="4" borderId="60" xfId="0" applyFont="1" applyFill="1" applyBorder="1" applyAlignment="1" applyProtection="1">
      <alignment horizontal="left" vertical="center" shrinkToFit="1"/>
      <protection locked="0"/>
    </xf>
    <xf numFmtId="0" fontId="5" fillId="4" borderId="20" xfId="0" applyFont="1" applyFill="1" applyBorder="1" applyAlignment="1" applyProtection="1">
      <alignment horizontal="left" vertical="center" shrinkToFit="1"/>
      <protection locked="0"/>
    </xf>
    <xf numFmtId="0" fontId="10" fillId="0" borderId="38" xfId="0" applyFont="1" applyBorder="1" applyAlignment="1">
      <alignment horizontal="center" vertical="center" shrinkToFi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1" xfId="0" applyFont="1" applyBorder="1" applyAlignment="1">
      <alignment horizontal="center" vertical="center"/>
    </xf>
    <xf numFmtId="0" fontId="13" fillId="0" borderId="65" xfId="0" applyFont="1" applyBorder="1" applyAlignment="1">
      <alignment horizontal="center" vertical="center"/>
    </xf>
    <xf numFmtId="0" fontId="13" fillId="0" borderId="51" xfId="0" applyFont="1" applyBorder="1" applyAlignment="1">
      <alignment horizontal="center" vertical="center"/>
    </xf>
    <xf numFmtId="0" fontId="13" fillId="0" borderId="0" xfId="0" applyFont="1" applyAlignment="1">
      <alignment horizontal="center" vertical="center"/>
    </xf>
    <xf numFmtId="0" fontId="13" fillId="0" borderId="52" xfId="0" applyFont="1" applyBorder="1" applyAlignment="1">
      <alignment horizontal="center" vertical="center"/>
    </xf>
    <xf numFmtId="0" fontId="13" fillId="0" borderId="50" xfId="0" applyFont="1" applyBorder="1" applyAlignment="1">
      <alignment horizontal="center" vertical="center"/>
    </xf>
    <xf numFmtId="0" fontId="12" fillId="0" borderId="0" xfId="0" applyFont="1" applyAlignment="1">
      <alignment horizontal="center" vertical="center"/>
    </xf>
    <xf numFmtId="0" fontId="12" fillId="0" borderId="68" xfId="0" applyFont="1" applyBorder="1" applyAlignment="1">
      <alignment horizontal="center" vertical="center"/>
    </xf>
    <xf numFmtId="0" fontId="12" fillId="0" borderId="50" xfId="0" applyFont="1" applyBorder="1" applyAlignment="1">
      <alignment horizontal="center" vertical="center"/>
    </xf>
    <xf numFmtId="0" fontId="12" fillId="0" borderId="53" xfId="0" applyFont="1" applyBorder="1" applyAlignment="1">
      <alignment horizontal="center" vertical="center"/>
    </xf>
    <xf numFmtId="0" fontId="12" fillId="0" borderId="12" xfId="0" applyFont="1" applyBorder="1" applyAlignment="1">
      <alignment horizontal="center" vertical="center"/>
    </xf>
    <xf numFmtId="0" fontId="12" fillId="0" borderId="63" xfId="0" applyFont="1" applyBorder="1" applyAlignment="1">
      <alignment horizontal="center" vertical="center"/>
    </xf>
    <xf numFmtId="0" fontId="13" fillId="0" borderId="46"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48" xfId="0" applyFont="1" applyBorder="1" applyAlignment="1">
      <alignment horizontal="center" vertical="center" shrinkToFit="1"/>
    </xf>
    <xf numFmtId="0" fontId="5" fillId="3" borderId="19" xfId="0" applyFont="1" applyFill="1" applyBorder="1" applyAlignment="1" applyProtection="1">
      <alignment horizontal="left" vertical="center" shrinkToFit="1"/>
      <protection locked="0"/>
    </xf>
    <xf numFmtId="0" fontId="5" fillId="3" borderId="48" xfId="0" applyFont="1" applyFill="1" applyBorder="1" applyAlignment="1" applyProtection="1">
      <alignment horizontal="left" vertical="center" shrinkToFit="1"/>
      <protection locked="0"/>
    </xf>
    <xf numFmtId="0" fontId="5" fillId="4" borderId="9"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5" fillId="4" borderId="60" xfId="0" applyFont="1" applyFill="1" applyBorder="1" applyAlignment="1" applyProtection="1">
      <alignment horizontal="center" vertical="center" shrinkToFit="1"/>
      <protection locked="0"/>
    </xf>
    <xf numFmtId="0" fontId="5" fillId="4" borderId="20" xfId="0" applyFont="1" applyFill="1" applyBorder="1" applyAlignment="1" applyProtection="1">
      <alignment horizontal="center" vertical="center" shrinkToFit="1"/>
      <protection locked="0"/>
    </xf>
    <xf numFmtId="0" fontId="13" fillId="0" borderId="56" xfId="0" applyFont="1" applyBorder="1" applyAlignment="1">
      <alignment horizontal="center" vertical="center" shrinkToFit="1"/>
    </xf>
    <xf numFmtId="0" fontId="13" fillId="0" borderId="38" xfId="0" applyFont="1" applyBorder="1" applyAlignment="1">
      <alignment horizontal="center" vertical="center" shrinkToFit="1"/>
    </xf>
    <xf numFmtId="0" fontId="5" fillId="7" borderId="0" xfId="0" applyFont="1" applyFill="1" applyAlignment="1" applyProtection="1">
      <alignment horizontal="center" vertical="center" shrinkToFit="1"/>
      <protection locked="0"/>
    </xf>
    <xf numFmtId="0" fontId="5" fillId="7" borderId="60" xfId="0" applyFont="1" applyFill="1" applyBorder="1" applyAlignment="1" applyProtection="1">
      <alignment horizontal="center" vertical="center" shrinkToFit="1"/>
      <protection locked="0"/>
    </xf>
    <xf numFmtId="0" fontId="12" fillId="0" borderId="60" xfId="0" applyFont="1" applyBorder="1" applyAlignment="1">
      <alignment horizontal="center" vertical="center"/>
    </xf>
    <xf numFmtId="0" fontId="20" fillId="4" borderId="0" xfId="0" applyFont="1" applyFill="1" applyAlignment="1">
      <alignment horizontal="center" vertical="center"/>
    </xf>
    <xf numFmtId="0" fontId="20" fillId="4" borderId="60" xfId="0" applyFont="1" applyFill="1" applyBorder="1" applyAlignment="1">
      <alignment horizontal="center" vertical="center"/>
    </xf>
    <xf numFmtId="0" fontId="17" fillId="5" borderId="0" xfId="0" applyFont="1" applyFill="1" applyAlignment="1" applyProtection="1">
      <alignment horizontal="center" vertical="center" shrinkToFit="1"/>
      <protection locked="0"/>
    </xf>
    <xf numFmtId="0" fontId="17" fillId="5" borderId="60" xfId="0" applyFont="1" applyFill="1" applyBorder="1" applyAlignment="1" applyProtection="1">
      <alignment horizontal="center" vertical="center" shrinkToFit="1"/>
      <protection locked="0"/>
    </xf>
    <xf numFmtId="0" fontId="13" fillId="0" borderId="0" xfId="0" applyFont="1" applyAlignment="1">
      <alignment horizontal="left" vertical="center" shrinkToFit="1"/>
    </xf>
    <xf numFmtId="0" fontId="13" fillId="0" borderId="60" xfId="0" applyFont="1" applyBorder="1" applyAlignment="1">
      <alignment horizontal="left" vertical="center" shrinkToFit="1"/>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60" xfId="0" applyFont="1" applyBorder="1" applyAlignment="1">
      <alignment horizontal="left" vertical="center"/>
    </xf>
    <xf numFmtId="0" fontId="12" fillId="0" borderId="20" xfId="0" applyFont="1" applyBorder="1" applyAlignment="1">
      <alignment horizontal="left" vertical="center"/>
    </xf>
    <xf numFmtId="0" fontId="13" fillId="0" borderId="58" xfId="0" applyFont="1" applyBorder="1" applyAlignment="1">
      <alignment horizontal="center" vertical="center" shrinkToFit="1"/>
    </xf>
    <xf numFmtId="0" fontId="13" fillId="0" borderId="0" xfId="0" applyFont="1" applyAlignment="1">
      <alignment horizontal="center" vertical="center" shrinkToFit="1"/>
    </xf>
    <xf numFmtId="0" fontId="13" fillId="0" borderId="61" xfId="0" applyFont="1" applyBorder="1" applyAlignment="1">
      <alignment horizontal="center" vertical="center" shrinkToFit="1"/>
    </xf>
    <xf numFmtId="0" fontId="13" fillId="0" borderId="50" xfId="0" applyFont="1" applyBorder="1" applyAlignment="1">
      <alignment horizontal="center" vertical="center" shrinkToFit="1"/>
    </xf>
    <xf numFmtId="0" fontId="5" fillId="4" borderId="0" xfId="0" applyFont="1" applyFill="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10" fillId="0" borderId="0" xfId="0" applyFont="1" applyAlignment="1">
      <alignment horizontal="right" vertical="center" shrinkToFit="1"/>
    </xf>
    <xf numFmtId="0" fontId="10" fillId="0" borderId="50" xfId="0" applyFont="1" applyBorder="1" applyAlignment="1">
      <alignment horizontal="right" vertical="center" shrinkToFit="1"/>
    </xf>
    <xf numFmtId="0" fontId="5" fillId="4" borderId="0" xfId="0" applyFont="1" applyFill="1" applyAlignment="1" applyProtection="1">
      <alignment horizontal="center" vertical="center" shrinkToFit="1"/>
      <protection locked="0"/>
    </xf>
    <xf numFmtId="0" fontId="18" fillId="0" borderId="50" xfId="0" applyFont="1" applyBorder="1" applyAlignment="1">
      <alignment vertical="center" shrinkToFit="1"/>
    </xf>
    <xf numFmtId="0" fontId="13" fillId="0" borderId="12" xfId="0" applyFont="1" applyBorder="1" applyAlignment="1">
      <alignment vertical="center" shrinkToFit="1"/>
    </xf>
    <xf numFmtId="0" fontId="0" fillId="0" borderId="63" xfId="0" applyBorder="1" applyAlignment="1">
      <alignment vertical="center" shrinkToFit="1"/>
    </xf>
    <xf numFmtId="0" fontId="2" fillId="0" borderId="1" xfId="0" applyFont="1" applyBorder="1" applyAlignment="1">
      <alignment horizontal="center" shrinkToFit="1"/>
    </xf>
    <xf numFmtId="0" fontId="2" fillId="0" borderId="0" xfId="0" applyFont="1" applyAlignment="1">
      <alignment horizontal="center" shrinkToFit="1"/>
    </xf>
    <xf numFmtId="0" fontId="13" fillId="0" borderId="0" xfId="0" applyFont="1" applyAlignment="1">
      <alignment horizontal="center" shrinkToFit="1"/>
    </xf>
    <xf numFmtId="0" fontId="13" fillId="0" borderId="0" xfId="0" applyFont="1" applyAlignment="1">
      <alignment horizontal="distributed" shrinkToFit="1"/>
    </xf>
    <xf numFmtId="0" fontId="16" fillId="0" borderId="0" xfId="0" applyFont="1" applyAlignment="1">
      <alignment horizontal="center" vertical="center" shrinkToFit="1"/>
    </xf>
    <xf numFmtId="0" fontId="16" fillId="0" borderId="60" xfId="0" applyFont="1" applyBorder="1" applyAlignment="1">
      <alignment horizontal="center" vertical="center" shrinkToFit="1"/>
    </xf>
    <xf numFmtId="0" fontId="13" fillId="0" borderId="0" xfId="0" applyFont="1" applyAlignment="1">
      <alignment horizontal="center" vertical="top" shrinkToFit="1"/>
    </xf>
    <xf numFmtId="0" fontId="13" fillId="0" borderId="60" xfId="0" applyFont="1" applyBorder="1" applyAlignment="1">
      <alignment horizontal="center" vertical="top" shrinkToFit="1"/>
    </xf>
    <xf numFmtId="0" fontId="13" fillId="0" borderId="0" xfId="0" applyFont="1" applyAlignment="1">
      <alignment horizontal="distributed" vertical="top" shrinkToFit="1"/>
    </xf>
    <xf numFmtId="0" fontId="13" fillId="0" borderId="60" xfId="0" applyFont="1" applyBorder="1" applyAlignment="1">
      <alignment horizontal="distributed" vertical="top" shrinkToFit="1"/>
    </xf>
    <xf numFmtId="0" fontId="13" fillId="0" borderId="49" xfId="0" applyFont="1" applyBorder="1" applyAlignment="1">
      <alignment horizontal="center" vertical="center" shrinkToFit="1"/>
    </xf>
    <xf numFmtId="0" fontId="13" fillId="0" borderId="45" xfId="0" applyFont="1" applyBorder="1" applyAlignment="1">
      <alignment horizontal="center" vertical="center" shrinkToFit="1"/>
    </xf>
    <xf numFmtId="0" fontId="5" fillId="5" borderId="77" xfId="0" applyFont="1" applyFill="1" applyBorder="1" applyAlignment="1" applyProtection="1">
      <alignment horizontal="center" vertical="center" shrinkToFit="1"/>
      <protection locked="0"/>
    </xf>
    <xf numFmtId="0" fontId="5" fillId="5" borderId="56" xfId="0" applyFont="1" applyFill="1" applyBorder="1" applyAlignment="1" applyProtection="1">
      <alignment horizontal="center" vertical="center" shrinkToFit="1"/>
      <protection locked="0"/>
    </xf>
    <xf numFmtId="0" fontId="13" fillId="0" borderId="21" xfId="0" applyFont="1" applyBorder="1" applyAlignment="1">
      <alignment vertical="center" shrinkToFit="1"/>
    </xf>
    <xf numFmtId="0" fontId="13" fillId="0" borderId="26" xfId="0" applyFont="1" applyBorder="1" applyAlignment="1">
      <alignment vertical="center" shrinkToFit="1"/>
    </xf>
    <xf numFmtId="0" fontId="5" fillId="3" borderId="56"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shrinkToFit="1"/>
      <protection locked="0"/>
    </xf>
    <xf numFmtId="0" fontId="13" fillId="0" borderId="21"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30" xfId="0" applyFont="1" applyBorder="1" applyAlignment="1">
      <alignment horizontal="center" vertical="center" shrinkToFit="1"/>
    </xf>
    <xf numFmtId="0" fontId="5" fillId="3" borderId="77" xfId="0" applyFont="1" applyFill="1" applyBorder="1" applyAlignment="1" applyProtection="1">
      <alignment horizontal="left" vertical="center" shrinkToFit="1"/>
      <protection locked="0"/>
    </xf>
    <xf numFmtId="0" fontId="5" fillId="3" borderId="56" xfId="0" applyFont="1" applyFill="1" applyBorder="1" applyAlignment="1" applyProtection="1">
      <alignment horizontal="left" vertical="center" shrinkToFit="1"/>
      <protection locked="0"/>
    </xf>
    <xf numFmtId="0" fontId="5" fillId="3" borderId="57" xfId="0" applyFont="1" applyFill="1" applyBorder="1" applyAlignment="1" applyProtection="1">
      <alignment horizontal="left" vertical="center" shrinkToFit="1"/>
      <protection locked="0"/>
    </xf>
    <xf numFmtId="0" fontId="5" fillId="3" borderId="11"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12" fillId="0" borderId="25" xfId="0" applyFont="1" applyBorder="1" applyAlignment="1">
      <alignment horizontal="center" vertical="center" shrinkToFit="1"/>
    </xf>
    <xf numFmtId="0" fontId="12" fillId="0" borderId="26" xfId="0" applyFont="1" applyBorder="1" applyAlignment="1">
      <alignment vertical="center" shrinkToFit="1"/>
    </xf>
    <xf numFmtId="0" fontId="12" fillId="0" borderId="30" xfId="0" applyFont="1" applyBorder="1" applyAlignment="1">
      <alignment vertical="center" shrinkToFi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0" xfId="0" applyFont="1" applyBorder="1" applyAlignment="1">
      <alignment horizontal="center" vertical="center"/>
    </xf>
    <xf numFmtId="0" fontId="12" fillId="0" borderId="26" xfId="0" applyFont="1" applyBorder="1" applyAlignment="1">
      <alignment horizontal="center" vertical="center" shrinkToFit="1"/>
    </xf>
    <xf numFmtId="0" fontId="12" fillId="0" borderId="3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4" xfId="0" applyFont="1" applyBorder="1" applyAlignment="1">
      <alignment horizontal="center" vertical="center" shrinkToFit="1"/>
    </xf>
    <xf numFmtId="0" fontId="12" fillId="0" borderId="9" xfId="0" applyFont="1" applyBorder="1" applyAlignment="1">
      <alignment horizontal="center" vertical="center" shrinkToFit="1"/>
    </xf>
    <xf numFmtId="0" fontId="13" fillId="0" borderId="0" xfId="0" applyFont="1" applyAlignment="1">
      <alignment vertical="center" shrinkToFit="1"/>
    </xf>
    <xf numFmtId="0" fontId="13" fillId="0" borderId="2" xfId="0" applyFont="1" applyBorder="1" applyAlignment="1">
      <alignment vertical="center" shrinkToFit="1"/>
    </xf>
    <xf numFmtId="0" fontId="13" fillId="0" borderId="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4" xfId="0" applyFont="1" applyBorder="1" applyAlignment="1">
      <alignment horizontal="center" vertical="center" shrinkToFit="1"/>
    </xf>
  </cellXfs>
  <cellStyles count="10">
    <cellStyle name="ハイパーリンク" xfId="9" builtinId="8" customBuiltin="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良い 2" xfId="5" xr:uid="{00000000-0005-0000-0000-000006000000}"/>
    <cellStyle name="良い 2 2" xfId="6" xr:uid="{00000000-0005-0000-0000-000007000000}"/>
  </cellStyles>
  <dxfs count="0"/>
  <tableStyles count="0" defaultTableStyle="TableStyleMedium2" defaultPivotStyle="PivotStyleLight16"/>
  <colors>
    <mruColors>
      <color rgb="FFB0C979"/>
      <color rgb="FFC4D79B"/>
      <color rgb="FF96B74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0</xdr:colOff>
          <xdr:row>19</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19050</xdr:colOff>
          <xdr:row>19</xdr:row>
          <xdr:rowOff>38100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66C5-8F4E-48E6-B517-A1F496CD5392}">
  <sheetPr codeName="Sheet1">
    <tabColor rgb="FFFF0000"/>
  </sheetPr>
  <dimension ref="A1:EM102"/>
  <sheetViews>
    <sheetView showZeros="0" tabSelected="1" zoomScaleNormal="100" workbookViewId="0">
      <selection sqref="A1:H1"/>
    </sheetView>
  </sheetViews>
  <sheetFormatPr defaultColWidth="1.875" defaultRowHeight="11.25" customHeight="1"/>
  <cols>
    <col min="1" max="2" width="1.875" style="1" customWidth="1"/>
    <col min="3" max="5" width="2.875" style="1" customWidth="1"/>
    <col min="6" max="6" width="1.625" style="1" customWidth="1"/>
    <col min="7" max="8" width="2.25" style="1" customWidth="1"/>
    <col min="9" max="11" width="1.625" style="1" customWidth="1"/>
    <col min="12" max="12" width="1.875" style="1" customWidth="1"/>
    <col min="13" max="13" width="1.625" style="1" customWidth="1"/>
    <col min="14" max="20" width="1.875" style="1" customWidth="1"/>
    <col min="21" max="23" width="1.625" style="1" customWidth="1"/>
    <col min="24" max="27" width="1.875" style="1" customWidth="1"/>
    <col min="28" max="29" width="2.25" style="1" customWidth="1"/>
    <col min="30" max="31" width="1.875" style="1" customWidth="1"/>
    <col min="32" max="33" width="2.25" style="1" customWidth="1"/>
    <col min="34" max="37" width="1.625" style="1" customWidth="1"/>
    <col min="38" max="38" width="1.875" style="1" customWidth="1"/>
    <col min="39" max="41" width="1.625" style="1" customWidth="1"/>
    <col min="42" max="44" width="1.875" style="1" customWidth="1"/>
    <col min="45" max="45" width="1.625" style="1" customWidth="1"/>
    <col min="46" max="46" width="1.875" style="1" customWidth="1"/>
    <col min="47" max="16384" width="1.875" style="1"/>
  </cols>
  <sheetData>
    <row r="1" spans="1:143" ht="9" customHeight="1">
      <c r="A1" s="280" t="s">
        <v>1</v>
      </c>
      <c r="B1" s="281"/>
      <c r="C1" s="281"/>
      <c r="D1" s="281"/>
      <c r="E1" s="281"/>
      <c r="F1" s="281"/>
      <c r="G1" s="281"/>
      <c r="H1" s="282"/>
      <c r="I1" s="283" t="s">
        <v>0</v>
      </c>
      <c r="J1" s="284"/>
      <c r="K1" s="284"/>
      <c r="L1" s="284"/>
      <c r="M1" s="284"/>
      <c r="N1" s="284"/>
      <c r="O1" s="284"/>
      <c r="P1" s="284"/>
      <c r="Q1" s="284"/>
      <c r="R1" s="284"/>
      <c r="S1" s="284"/>
      <c r="T1" s="285"/>
      <c r="U1" s="283" t="s">
        <v>2</v>
      </c>
      <c r="V1" s="284"/>
      <c r="W1" s="284"/>
      <c r="X1" s="284"/>
      <c r="Y1" s="284"/>
      <c r="Z1" s="284"/>
      <c r="AA1" s="284"/>
      <c r="AB1" s="284"/>
      <c r="AC1" s="284"/>
      <c r="AD1" s="284"/>
      <c r="AE1" s="284"/>
      <c r="AF1" s="285"/>
      <c r="AG1" s="280" t="s">
        <v>3</v>
      </c>
      <c r="AH1" s="286"/>
      <c r="AI1" s="286"/>
      <c r="AJ1" s="286"/>
      <c r="AK1" s="286"/>
      <c r="AL1" s="286"/>
      <c r="AM1" s="286"/>
      <c r="AN1" s="286"/>
      <c r="AO1" s="286"/>
      <c r="AP1" s="286"/>
      <c r="AQ1" s="286"/>
      <c r="AR1" s="286"/>
      <c r="AS1" s="286"/>
      <c r="AT1" s="286"/>
      <c r="AU1" s="286"/>
      <c r="AV1" s="287"/>
      <c r="AW1" s="280" t="s">
        <v>4</v>
      </c>
      <c r="AX1" s="286"/>
      <c r="AY1" s="286"/>
      <c r="AZ1" s="286"/>
      <c r="BA1" s="287"/>
      <c r="EE1" s="3"/>
      <c r="EH1" s="2"/>
    </row>
    <row r="2" spans="1:143" ht="8.25" customHeight="1">
      <c r="A2" s="288"/>
      <c r="B2" s="48"/>
      <c r="C2" s="48"/>
      <c r="D2" s="48"/>
      <c r="E2" s="48"/>
      <c r="F2" s="48"/>
      <c r="G2" s="48"/>
      <c r="H2" s="289"/>
      <c r="I2" s="295" t="s">
        <v>5</v>
      </c>
      <c r="J2" s="103"/>
      <c r="K2" s="103"/>
      <c r="L2" s="95"/>
      <c r="M2" s="95"/>
      <c r="N2" s="296" t="s">
        <v>6</v>
      </c>
      <c r="O2" s="241"/>
      <c r="P2" s="241"/>
      <c r="Q2" s="296" t="s">
        <v>7</v>
      </c>
      <c r="R2" s="241"/>
      <c r="S2" s="241"/>
      <c r="T2" s="296" t="s">
        <v>8</v>
      </c>
      <c r="U2" s="295" t="s">
        <v>5</v>
      </c>
      <c r="V2" s="103"/>
      <c r="W2" s="103"/>
      <c r="X2" s="95"/>
      <c r="Y2" s="95"/>
      <c r="Z2" s="296" t="s">
        <v>6</v>
      </c>
      <c r="AA2" s="241"/>
      <c r="AB2" s="241"/>
      <c r="AC2" s="296" t="s">
        <v>7</v>
      </c>
      <c r="AD2" s="241"/>
      <c r="AE2" s="241"/>
      <c r="AF2" s="296" t="s">
        <v>8</v>
      </c>
      <c r="AG2" s="288" t="str">
        <f>tou_cd&amp;"-"&amp;stn_cd</f>
        <v>-</v>
      </c>
      <c r="AH2" s="48"/>
      <c r="AI2" s="48"/>
      <c r="AJ2" s="48"/>
      <c r="AK2" s="48"/>
      <c r="AL2" s="48"/>
      <c r="AM2" s="48"/>
      <c r="AN2" s="48"/>
      <c r="AO2" s="48"/>
      <c r="AP2" s="48"/>
      <c r="AQ2" s="48"/>
      <c r="AR2" s="48"/>
      <c r="AS2" s="48"/>
      <c r="AT2" s="48"/>
      <c r="AU2" s="48"/>
      <c r="AV2" s="289"/>
      <c r="AW2" s="298">
        <f>sibu_cd</f>
        <v>0</v>
      </c>
      <c r="AX2" s="95"/>
      <c r="AY2" s="95"/>
      <c r="AZ2" s="95"/>
      <c r="BA2" s="299"/>
      <c r="EE2" s="2"/>
      <c r="EH2" s="2"/>
    </row>
    <row r="3" spans="1:143" ht="8.25" customHeight="1">
      <c r="A3" s="290"/>
      <c r="B3" s="90"/>
      <c r="C3" s="90"/>
      <c r="D3" s="90"/>
      <c r="E3" s="90"/>
      <c r="F3" s="90"/>
      <c r="G3" s="90"/>
      <c r="H3" s="291"/>
      <c r="I3" s="163"/>
      <c r="J3" s="68"/>
      <c r="K3" s="68"/>
      <c r="L3" s="241"/>
      <c r="M3" s="241"/>
      <c r="N3" s="296"/>
      <c r="O3" s="241"/>
      <c r="P3" s="241"/>
      <c r="Q3" s="296"/>
      <c r="R3" s="241"/>
      <c r="S3" s="241"/>
      <c r="T3" s="296"/>
      <c r="U3" s="163"/>
      <c r="V3" s="68"/>
      <c r="W3" s="68"/>
      <c r="X3" s="241"/>
      <c r="Y3" s="241"/>
      <c r="Z3" s="296"/>
      <c r="AA3" s="241"/>
      <c r="AB3" s="241"/>
      <c r="AC3" s="296"/>
      <c r="AD3" s="241"/>
      <c r="AE3" s="241"/>
      <c r="AF3" s="296"/>
      <c r="AG3" s="290"/>
      <c r="AH3" s="90"/>
      <c r="AI3" s="90"/>
      <c r="AJ3" s="90"/>
      <c r="AK3" s="90"/>
      <c r="AL3" s="90"/>
      <c r="AM3" s="90"/>
      <c r="AN3" s="90"/>
      <c r="AO3" s="90"/>
      <c r="AP3" s="90"/>
      <c r="AQ3" s="90"/>
      <c r="AR3" s="90"/>
      <c r="AS3" s="90"/>
      <c r="AT3" s="90"/>
      <c r="AU3" s="90"/>
      <c r="AV3" s="291"/>
      <c r="AW3" s="300"/>
      <c r="AX3" s="241"/>
      <c r="AY3" s="241"/>
      <c r="AZ3" s="241"/>
      <c r="BA3" s="301"/>
      <c r="EE3" s="2"/>
      <c r="EH3" s="2"/>
    </row>
    <row r="4" spans="1:143" ht="8.25" customHeight="1">
      <c r="A4" s="292"/>
      <c r="B4" s="293"/>
      <c r="C4" s="293"/>
      <c r="D4" s="293"/>
      <c r="E4" s="293"/>
      <c r="F4" s="293"/>
      <c r="G4" s="293"/>
      <c r="H4" s="294"/>
      <c r="I4" s="165"/>
      <c r="J4" s="166"/>
      <c r="K4" s="166"/>
      <c r="L4" s="96"/>
      <c r="M4" s="96"/>
      <c r="N4" s="297"/>
      <c r="O4" s="96"/>
      <c r="P4" s="96"/>
      <c r="Q4" s="297"/>
      <c r="R4" s="96"/>
      <c r="S4" s="96"/>
      <c r="T4" s="297"/>
      <c r="U4" s="165"/>
      <c r="V4" s="166"/>
      <c r="W4" s="166"/>
      <c r="X4" s="96"/>
      <c r="Y4" s="96"/>
      <c r="Z4" s="297"/>
      <c r="AA4" s="96"/>
      <c r="AB4" s="96"/>
      <c r="AC4" s="297"/>
      <c r="AD4" s="96"/>
      <c r="AE4" s="96"/>
      <c r="AF4" s="297"/>
      <c r="AG4" s="292"/>
      <c r="AH4" s="293"/>
      <c r="AI4" s="293"/>
      <c r="AJ4" s="293"/>
      <c r="AK4" s="293"/>
      <c r="AL4" s="293"/>
      <c r="AM4" s="293"/>
      <c r="AN4" s="293"/>
      <c r="AO4" s="293"/>
      <c r="AP4" s="293"/>
      <c r="AQ4" s="293"/>
      <c r="AR4" s="293"/>
      <c r="AS4" s="293"/>
      <c r="AT4" s="293"/>
      <c r="AU4" s="293"/>
      <c r="AV4" s="294"/>
      <c r="AW4" s="302"/>
      <c r="AX4" s="96"/>
      <c r="AY4" s="96"/>
      <c r="AZ4" s="96"/>
      <c r="BA4" s="303"/>
      <c r="EE4" s="2"/>
      <c r="EH4" s="2"/>
    </row>
    <row r="5" spans="1:143" ht="7.5" customHeight="1">
      <c r="A5" s="252" t="s">
        <v>10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2"/>
      <c r="BA5" s="252"/>
      <c r="EE5" s="2"/>
      <c r="EH5" s="2"/>
    </row>
    <row r="6" spans="1:143" ht="7.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EE6" s="2"/>
      <c r="EH6" s="2"/>
    </row>
    <row r="7" spans="1:143" ht="7.5" customHeight="1">
      <c r="A7" s="25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EE7" s="2"/>
      <c r="EH7" s="2"/>
    </row>
    <row r="8" spans="1:143" ht="7.5" customHeight="1">
      <c r="A8" s="253"/>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EE8" s="2"/>
      <c r="EH8" s="2"/>
    </row>
    <row r="9" spans="1:143" ht="8.25" customHeight="1">
      <c r="A9" s="254" t="s">
        <v>9</v>
      </c>
      <c r="B9" s="254"/>
      <c r="C9" s="254"/>
      <c r="D9" s="254"/>
      <c r="E9" s="254"/>
      <c r="F9" s="254"/>
      <c r="G9" s="255" t="s">
        <v>12</v>
      </c>
      <c r="H9" s="255"/>
      <c r="I9" s="255"/>
      <c r="J9" s="255"/>
      <c r="K9" s="255"/>
      <c r="L9" s="255"/>
      <c r="M9" s="255"/>
      <c r="N9" s="255"/>
      <c r="O9" s="255"/>
      <c r="P9" s="255"/>
      <c r="Q9" s="241" t="s">
        <v>13</v>
      </c>
      <c r="R9" s="241"/>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row>
    <row r="10" spans="1:143" ht="8.25" customHeight="1">
      <c r="A10" s="254"/>
      <c r="B10" s="254"/>
      <c r="C10" s="254"/>
      <c r="D10" s="254"/>
      <c r="E10" s="254"/>
      <c r="F10" s="254"/>
      <c r="G10" s="255"/>
      <c r="H10" s="255"/>
      <c r="I10" s="255"/>
      <c r="J10" s="255"/>
      <c r="K10" s="255"/>
      <c r="L10" s="255"/>
      <c r="M10" s="255"/>
      <c r="N10" s="255"/>
      <c r="O10" s="255"/>
      <c r="P10" s="255"/>
      <c r="Q10" s="241"/>
      <c r="R10" s="241"/>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row>
    <row r="11" spans="1:143" ht="8.25" customHeight="1">
      <c r="A11" s="258" t="s">
        <v>14</v>
      </c>
      <c r="B11" s="258"/>
      <c r="C11" s="258"/>
      <c r="D11" s="258"/>
      <c r="E11" s="258"/>
      <c r="F11" s="258"/>
      <c r="G11" s="260" t="s">
        <v>15</v>
      </c>
      <c r="H11" s="260"/>
      <c r="I11" s="260"/>
      <c r="J11" s="260"/>
      <c r="K11" s="260"/>
      <c r="L11" s="260"/>
      <c r="M11" s="260"/>
      <c r="N11" s="260"/>
      <c r="O11" s="260"/>
      <c r="P11" s="260"/>
      <c r="Q11" s="241"/>
      <c r="R11" s="241"/>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row>
    <row r="12" spans="1:143" ht="8.25" customHeight="1">
      <c r="A12" s="259"/>
      <c r="B12" s="259"/>
      <c r="C12" s="259"/>
      <c r="D12" s="259"/>
      <c r="E12" s="259"/>
      <c r="F12" s="259"/>
      <c r="G12" s="261"/>
      <c r="H12" s="261"/>
      <c r="I12" s="261"/>
      <c r="J12" s="261"/>
      <c r="K12" s="261"/>
      <c r="L12" s="261"/>
      <c r="M12" s="261"/>
      <c r="N12" s="261"/>
      <c r="O12" s="261"/>
      <c r="P12" s="261"/>
      <c r="Q12" s="54"/>
      <c r="R12" s="54"/>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row>
    <row r="13" spans="1:143" ht="10.5" customHeight="1">
      <c r="A13" s="262" t="s">
        <v>11</v>
      </c>
      <c r="B13" s="263"/>
      <c r="C13" s="263"/>
      <c r="D13" s="263"/>
      <c r="E13" s="264" t="str">
        <f>IF(license_nm="","",license_nm)</f>
        <v/>
      </c>
      <c r="F13" s="265"/>
      <c r="G13" s="265"/>
      <c r="H13" s="265"/>
      <c r="I13" s="265"/>
      <c r="J13" s="265"/>
      <c r="K13" s="265"/>
      <c r="L13" s="265"/>
      <c r="M13" s="265"/>
      <c r="N13" s="265"/>
      <c r="O13" s="265"/>
      <c r="P13" s="265"/>
      <c r="Q13" s="265"/>
      <c r="R13" s="266" t="s">
        <v>16</v>
      </c>
      <c r="S13" s="268" t="str">
        <f>IF(license_count="","",license_count)</f>
        <v/>
      </c>
      <c r="T13" s="268"/>
      <c r="U13" s="268"/>
      <c r="V13" s="266" t="s">
        <v>17</v>
      </c>
      <c r="W13" s="270" t="s">
        <v>19</v>
      </c>
      <c r="X13" s="270"/>
      <c r="Y13" s="268" t="str">
        <f>IF(license_no="","",license_no)</f>
        <v/>
      </c>
      <c r="Z13" s="268"/>
      <c r="AA13" s="268"/>
      <c r="AB13" s="268"/>
      <c r="AC13" s="268"/>
      <c r="AD13" s="268"/>
      <c r="AE13" s="268"/>
      <c r="AF13" s="270" t="s">
        <v>20</v>
      </c>
      <c r="AG13" s="272"/>
      <c r="AH13" s="263" t="s">
        <v>21</v>
      </c>
      <c r="AI13" s="263"/>
      <c r="AJ13" s="263"/>
      <c r="AK13" s="263"/>
      <c r="AL13" s="274" t="str">
        <f>IF(TRIM(VLOOKUP("代表者",daisei,3,FALSE))&lt;&gt;"",VLOOKUP("代表者",daisei,3,FALSE),IF(daihyo_nm="","",daihyo_nm))</f>
        <v/>
      </c>
      <c r="AM13" s="275"/>
      <c r="AN13" s="275"/>
      <c r="AO13" s="275"/>
      <c r="AP13" s="275"/>
      <c r="AQ13" s="275"/>
      <c r="AR13" s="275"/>
      <c r="AS13" s="275"/>
      <c r="AT13" s="275"/>
      <c r="AU13" s="275"/>
      <c r="AV13" s="275"/>
      <c r="AW13" s="275"/>
      <c r="AX13" s="275"/>
      <c r="AY13" s="275"/>
      <c r="AZ13" s="275"/>
      <c r="BA13" s="276"/>
      <c r="EE13" s="5"/>
      <c r="EF13" s="5" t="s">
        <v>22</v>
      </c>
      <c r="EH13" s="2"/>
      <c r="EM13" s="5" t="s">
        <v>22</v>
      </c>
    </row>
    <row r="14" spans="1:143" ht="10.5" customHeight="1">
      <c r="A14" s="214"/>
      <c r="B14" s="215"/>
      <c r="C14" s="215"/>
      <c r="D14" s="215"/>
      <c r="E14" s="134"/>
      <c r="F14" s="87"/>
      <c r="G14" s="87"/>
      <c r="H14" s="87"/>
      <c r="I14" s="87"/>
      <c r="J14" s="87"/>
      <c r="K14" s="87"/>
      <c r="L14" s="87"/>
      <c r="M14" s="87"/>
      <c r="N14" s="87"/>
      <c r="O14" s="87"/>
      <c r="P14" s="87"/>
      <c r="Q14" s="87"/>
      <c r="R14" s="267"/>
      <c r="S14" s="269"/>
      <c r="T14" s="269"/>
      <c r="U14" s="269"/>
      <c r="V14" s="267"/>
      <c r="W14" s="271"/>
      <c r="X14" s="271"/>
      <c r="Y14" s="269"/>
      <c r="Z14" s="269"/>
      <c r="AA14" s="269"/>
      <c r="AB14" s="269"/>
      <c r="AC14" s="269"/>
      <c r="AD14" s="269"/>
      <c r="AE14" s="269"/>
      <c r="AF14" s="271"/>
      <c r="AG14" s="273"/>
      <c r="AH14" s="215"/>
      <c r="AI14" s="215"/>
      <c r="AJ14" s="215"/>
      <c r="AK14" s="215"/>
      <c r="AL14" s="277"/>
      <c r="AM14" s="278"/>
      <c r="AN14" s="278"/>
      <c r="AO14" s="278"/>
      <c r="AP14" s="278"/>
      <c r="AQ14" s="278"/>
      <c r="AR14" s="278"/>
      <c r="AS14" s="278"/>
      <c r="AT14" s="278"/>
      <c r="AU14" s="278"/>
      <c r="AV14" s="278"/>
      <c r="AW14" s="278"/>
      <c r="AX14" s="278"/>
      <c r="AY14" s="278"/>
      <c r="AZ14" s="278"/>
      <c r="BA14" s="279"/>
      <c r="EE14" s="6"/>
      <c r="EF14" s="6" t="s">
        <v>23</v>
      </c>
      <c r="EH14" s="2"/>
      <c r="EM14" s="5" t="s">
        <v>24</v>
      </c>
    </row>
    <row r="15" spans="1:143" ht="10.5" customHeight="1">
      <c r="A15" s="214" t="s">
        <v>25</v>
      </c>
      <c r="B15" s="215"/>
      <c r="C15" s="215"/>
      <c r="D15" s="215"/>
      <c r="E15" s="218" t="str">
        <f>IF(TRIM(new_shogo_nm)&lt;&gt;"",IF(new_shogo_nm="","",new_shogo_nm),IF(shogo_nm="","",shogo_nm))</f>
        <v/>
      </c>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5" t="s">
        <v>18</v>
      </c>
      <c r="AI15" s="215"/>
      <c r="AJ15" s="215"/>
      <c r="AK15" s="215"/>
      <c r="AL15" s="220" t="str">
        <f>IF(TRIM(new_szt_tel)="",IF(TRIM(szt_tel)="","",szt_tel&amp;""),new_szt_tel&amp;"")</f>
        <v/>
      </c>
      <c r="AM15" s="46"/>
      <c r="AN15" s="46"/>
      <c r="AO15" s="46"/>
      <c r="AP15" s="46"/>
      <c r="AQ15" s="46"/>
      <c r="AR15" s="46"/>
      <c r="AS15" s="46"/>
      <c r="AT15" s="46"/>
      <c r="AU15" s="46"/>
      <c r="AV15" s="46"/>
      <c r="AW15" s="46"/>
      <c r="AX15" s="46"/>
      <c r="AY15" s="46"/>
      <c r="AZ15" s="46"/>
      <c r="BA15" s="221"/>
      <c r="EE15" s="6"/>
      <c r="EF15" s="6" t="s">
        <v>27</v>
      </c>
      <c r="EH15" s="2"/>
      <c r="EM15" s="6" t="s">
        <v>28</v>
      </c>
    </row>
    <row r="16" spans="1:143" ht="10.5" customHeight="1">
      <c r="A16" s="216"/>
      <c r="B16" s="217"/>
      <c r="C16" s="217"/>
      <c r="D16" s="217"/>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7"/>
      <c r="AI16" s="217"/>
      <c r="AJ16" s="217"/>
      <c r="AK16" s="217"/>
      <c r="AL16" s="222"/>
      <c r="AM16" s="223"/>
      <c r="AN16" s="223"/>
      <c r="AO16" s="223"/>
      <c r="AP16" s="223"/>
      <c r="AQ16" s="223"/>
      <c r="AR16" s="223"/>
      <c r="AS16" s="223"/>
      <c r="AT16" s="223"/>
      <c r="AU16" s="223"/>
      <c r="AV16" s="223"/>
      <c r="AW16" s="223"/>
      <c r="AX16" s="223"/>
      <c r="AY16" s="223"/>
      <c r="AZ16" s="223"/>
      <c r="BA16" s="224"/>
      <c r="EE16" s="6"/>
      <c r="EF16" s="6" t="s">
        <v>26</v>
      </c>
      <c r="EH16" s="2"/>
      <c r="EM16" s="6" t="s">
        <v>29</v>
      </c>
    </row>
    <row r="17" spans="1:143" ht="6" customHeight="1">
      <c r="A17" s="225"/>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6"/>
      <c r="AR17" s="226"/>
      <c r="AS17" s="226"/>
      <c r="AT17" s="226"/>
      <c r="AU17" s="226"/>
      <c r="AV17" s="226"/>
      <c r="AW17" s="226"/>
      <c r="AX17" s="226"/>
      <c r="AY17" s="226"/>
      <c r="AZ17" s="226"/>
      <c r="BA17" s="226"/>
      <c r="EE17" s="6"/>
      <c r="EF17" s="6" t="s">
        <v>31</v>
      </c>
      <c r="EG17" s="2"/>
      <c r="EH17" s="2"/>
      <c r="EM17" s="6" t="s">
        <v>30</v>
      </c>
    </row>
    <row r="18" spans="1:143" ht="7.9" customHeight="1">
      <c r="A18" s="227" t="str">
        <f>IF(TRIM(stn)="","本店","支店")</f>
        <v>本店</v>
      </c>
      <c r="B18" s="227"/>
      <c r="C18" s="227"/>
      <c r="D18" s="227"/>
      <c r="E18" s="227"/>
      <c r="F18" s="227"/>
      <c r="G18" s="227"/>
      <c r="H18" s="227"/>
      <c r="I18" s="208" t="s">
        <v>32</v>
      </c>
      <c r="J18" s="230">
        <f>change</f>
        <v>0</v>
      </c>
      <c r="K18" s="230"/>
      <c r="L18" s="230"/>
      <c r="M18" s="230"/>
      <c r="N18" s="230"/>
      <c r="O18" s="230"/>
      <c r="P18" s="230"/>
      <c r="Q18" s="230"/>
      <c r="R18" s="230"/>
      <c r="S18" s="230"/>
      <c r="T18" s="230"/>
      <c r="U18" s="230"/>
      <c r="V18" s="230"/>
      <c r="W18" s="230"/>
      <c r="X18" s="230"/>
      <c r="Y18" s="208" t="s">
        <v>32</v>
      </c>
      <c r="Z18" s="232"/>
      <c r="AA18" s="232"/>
      <c r="AB18" s="234" t="s">
        <v>33</v>
      </c>
      <c r="AC18" s="234"/>
      <c r="AD18" s="232"/>
      <c r="AE18" s="232"/>
      <c r="AF18" s="234" t="s">
        <v>35</v>
      </c>
      <c r="AG18" s="234"/>
      <c r="AH18" s="236" t="s">
        <v>34</v>
      </c>
      <c r="AI18" s="236"/>
      <c r="AJ18" s="236"/>
      <c r="AK18" s="236"/>
      <c r="AL18" s="236"/>
      <c r="AM18" s="236"/>
      <c r="AN18" s="236"/>
      <c r="AO18" s="236"/>
      <c r="AP18" s="237"/>
      <c r="AQ18" s="240" t="s">
        <v>37</v>
      </c>
      <c r="AR18" s="241"/>
      <c r="AS18" s="244" t="str">
        <f>IF(input_date="","",TEXT(input_date,"e"))</f>
        <v/>
      </c>
      <c r="AT18" s="244"/>
      <c r="AU18" s="246" t="s">
        <v>38</v>
      </c>
      <c r="AV18" s="248" t="str">
        <f>IF(input_date="","",MONTH(input_date))</f>
        <v/>
      </c>
      <c r="AW18" s="244"/>
      <c r="AX18" s="88" t="s">
        <v>39</v>
      </c>
      <c r="AY18" s="248" t="str">
        <f>IF(input_date="","",DAY(input_date))</f>
        <v/>
      </c>
      <c r="AZ18" s="248"/>
      <c r="BA18" s="250" t="s">
        <v>8</v>
      </c>
      <c r="EE18" s="6"/>
      <c r="EF18" s="6" t="s">
        <v>40</v>
      </c>
      <c r="EM18" s="6" t="s">
        <v>41</v>
      </c>
    </row>
    <row r="19" spans="1:143" ht="7.9" customHeight="1">
      <c r="A19" s="228"/>
      <c r="B19" s="228"/>
      <c r="C19" s="228"/>
      <c r="D19" s="228"/>
      <c r="E19" s="228"/>
      <c r="F19" s="228"/>
      <c r="G19" s="228"/>
      <c r="H19" s="228"/>
      <c r="I19" s="229"/>
      <c r="J19" s="231"/>
      <c r="K19" s="231"/>
      <c r="L19" s="231"/>
      <c r="M19" s="231"/>
      <c r="N19" s="231"/>
      <c r="O19" s="231"/>
      <c r="P19" s="231"/>
      <c r="Q19" s="231"/>
      <c r="R19" s="231"/>
      <c r="S19" s="231"/>
      <c r="T19" s="231"/>
      <c r="U19" s="231"/>
      <c r="V19" s="231"/>
      <c r="W19" s="231"/>
      <c r="X19" s="231"/>
      <c r="Y19" s="229"/>
      <c r="Z19" s="233"/>
      <c r="AA19" s="233"/>
      <c r="AB19" s="235"/>
      <c r="AC19" s="235"/>
      <c r="AD19" s="233"/>
      <c r="AE19" s="233"/>
      <c r="AF19" s="235"/>
      <c r="AG19" s="235"/>
      <c r="AH19" s="238"/>
      <c r="AI19" s="238"/>
      <c r="AJ19" s="238"/>
      <c r="AK19" s="238"/>
      <c r="AL19" s="238"/>
      <c r="AM19" s="238"/>
      <c r="AN19" s="238"/>
      <c r="AO19" s="238"/>
      <c r="AP19" s="239"/>
      <c r="AQ19" s="242"/>
      <c r="AR19" s="243"/>
      <c r="AS19" s="245"/>
      <c r="AT19" s="245"/>
      <c r="AU19" s="247"/>
      <c r="AV19" s="245"/>
      <c r="AW19" s="245"/>
      <c r="AX19" s="249"/>
      <c r="AY19" s="47"/>
      <c r="AZ19" s="47"/>
      <c r="BA19" s="251"/>
      <c r="EE19" s="6"/>
      <c r="EF19" s="6" t="s">
        <v>36</v>
      </c>
      <c r="EM19" s="6" t="s">
        <v>42</v>
      </c>
    </row>
    <row r="20" spans="1:143" ht="9.75" customHeight="1">
      <c r="A20" s="188" t="s">
        <v>43</v>
      </c>
      <c r="B20" s="189"/>
      <c r="C20" s="189"/>
      <c r="D20" s="189"/>
      <c r="E20" s="189"/>
      <c r="F20" s="189"/>
      <c r="G20" s="189"/>
      <c r="H20" s="189"/>
      <c r="I20" s="189"/>
      <c r="J20" s="189"/>
      <c r="K20" s="189"/>
      <c r="L20" s="189"/>
      <c r="M20" s="189"/>
      <c r="N20" s="189"/>
      <c r="O20" s="190"/>
      <c r="P20" s="193">
        <f>IF(TRIM(new_siten_nm)&lt;&gt;"",new_siten_nm,stn)</f>
        <v>0</v>
      </c>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06"/>
      <c r="AR20" s="106"/>
      <c r="AS20" s="106"/>
      <c r="AT20" s="106"/>
      <c r="AU20" s="106"/>
      <c r="AV20" s="106"/>
      <c r="AW20" s="106"/>
      <c r="AX20" s="106"/>
      <c r="AY20" s="106"/>
      <c r="AZ20" s="106"/>
      <c r="BA20" s="195"/>
      <c r="EE20" s="6"/>
      <c r="EF20" s="6" t="s">
        <v>44</v>
      </c>
      <c r="EM20" s="6" t="s">
        <v>45</v>
      </c>
    </row>
    <row r="21" spans="1:143" ht="9.75" customHeight="1">
      <c r="A21" s="191"/>
      <c r="B21" s="61"/>
      <c r="C21" s="61"/>
      <c r="D21" s="61"/>
      <c r="E21" s="61"/>
      <c r="F21" s="61"/>
      <c r="G21" s="61"/>
      <c r="H21" s="61"/>
      <c r="I21" s="61"/>
      <c r="J21" s="61"/>
      <c r="K21" s="61"/>
      <c r="L21" s="61"/>
      <c r="M21" s="61"/>
      <c r="N21" s="61"/>
      <c r="O21" s="192"/>
      <c r="P21" s="196"/>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8"/>
      <c r="EE21" s="6"/>
      <c r="EF21" s="6" t="s">
        <v>46</v>
      </c>
      <c r="EM21" s="6" t="s">
        <v>47</v>
      </c>
    </row>
    <row r="22" spans="1:143" ht="7.5" customHeight="1">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EE22" s="6"/>
      <c r="EF22" s="6" t="s">
        <v>48</v>
      </c>
      <c r="EM22" s="6" t="s">
        <v>49</v>
      </c>
    </row>
    <row r="23" spans="1:143" ht="9" customHeight="1">
      <c r="A23" s="200" t="s">
        <v>51</v>
      </c>
      <c r="B23" s="201"/>
      <c r="C23" s="201"/>
      <c r="D23" s="201"/>
      <c r="E23" s="201"/>
      <c r="F23" s="204"/>
      <c r="G23" s="205"/>
      <c r="H23" s="205"/>
      <c r="I23" s="205"/>
      <c r="J23" s="205"/>
      <c r="K23" s="205"/>
      <c r="L23" s="205"/>
      <c r="M23" s="205"/>
      <c r="N23" s="205"/>
      <c r="O23" s="205" t="s">
        <v>50</v>
      </c>
      <c r="P23" s="205"/>
      <c r="Q23" s="205"/>
      <c r="R23" s="205"/>
      <c r="S23" s="205"/>
      <c r="T23" s="205"/>
      <c r="U23" s="208" t="s">
        <v>53</v>
      </c>
      <c r="V23" s="208"/>
      <c r="W23" s="208"/>
      <c r="X23" s="208"/>
      <c r="Y23" s="208"/>
      <c r="Z23" s="208"/>
      <c r="AA23" s="208"/>
      <c r="AB23" s="208"/>
      <c r="AC23" s="209"/>
      <c r="AD23" s="204"/>
      <c r="AE23" s="205"/>
      <c r="AF23" s="205"/>
      <c r="AG23" s="205"/>
      <c r="AH23" s="205"/>
      <c r="AI23" s="205"/>
      <c r="AJ23" s="205"/>
      <c r="AK23" s="205"/>
      <c r="AL23" s="205"/>
      <c r="AM23" s="205" t="s">
        <v>52</v>
      </c>
      <c r="AN23" s="205"/>
      <c r="AO23" s="205"/>
      <c r="AP23" s="205"/>
      <c r="AQ23" s="205"/>
      <c r="AR23" s="205"/>
      <c r="AS23" s="208" t="s">
        <v>54</v>
      </c>
      <c r="AT23" s="208"/>
      <c r="AU23" s="208"/>
      <c r="AV23" s="208"/>
      <c r="AW23" s="208"/>
      <c r="AX23" s="208"/>
      <c r="AY23" s="208"/>
      <c r="AZ23" s="208"/>
      <c r="BA23" s="212"/>
      <c r="EE23" s="6"/>
      <c r="EF23" s="6" t="s">
        <v>44</v>
      </c>
      <c r="EG23" s="2"/>
      <c r="EH23" s="2"/>
      <c r="EM23" s="6" t="s">
        <v>56</v>
      </c>
    </row>
    <row r="24" spans="1:143" ht="9" customHeight="1">
      <c r="A24" s="202"/>
      <c r="B24" s="203"/>
      <c r="C24" s="203"/>
      <c r="D24" s="203"/>
      <c r="E24" s="203"/>
      <c r="F24" s="206"/>
      <c r="G24" s="207"/>
      <c r="H24" s="207"/>
      <c r="I24" s="207"/>
      <c r="J24" s="207"/>
      <c r="K24" s="207"/>
      <c r="L24" s="207"/>
      <c r="M24" s="207"/>
      <c r="N24" s="207"/>
      <c r="O24" s="207"/>
      <c r="P24" s="207"/>
      <c r="Q24" s="207"/>
      <c r="R24" s="207"/>
      <c r="S24" s="207"/>
      <c r="T24" s="207"/>
      <c r="U24" s="210"/>
      <c r="V24" s="210"/>
      <c r="W24" s="210"/>
      <c r="X24" s="210"/>
      <c r="Y24" s="210"/>
      <c r="Z24" s="210"/>
      <c r="AA24" s="210"/>
      <c r="AB24" s="210"/>
      <c r="AC24" s="211"/>
      <c r="AD24" s="206"/>
      <c r="AE24" s="207"/>
      <c r="AF24" s="207"/>
      <c r="AG24" s="207"/>
      <c r="AH24" s="207"/>
      <c r="AI24" s="207"/>
      <c r="AJ24" s="207"/>
      <c r="AK24" s="207"/>
      <c r="AL24" s="207"/>
      <c r="AM24" s="207"/>
      <c r="AN24" s="207"/>
      <c r="AO24" s="207"/>
      <c r="AP24" s="207"/>
      <c r="AQ24" s="207"/>
      <c r="AR24" s="207"/>
      <c r="AS24" s="210"/>
      <c r="AT24" s="210"/>
      <c r="AU24" s="210"/>
      <c r="AV24" s="210"/>
      <c r="AW24" s="210"/>
      <c r="AX24" s="210"/>
      <c r="AY24" s="210"/>
      <c r="AZ24" s="210"/>
      <c r="BA24" s="213"/>
      <c r="ED24" s="14"/>
      <c r="EE24" s="6"/>
      <c r="EF24" s="6" t="s">
        <v>46</v>
      </c>
      <c r="EG24" s="2"/>
      <c r="EH24" s="2"/>
      <c r="EM24" s="6" t="s">
        <v>57</v>
      </c>
    </row>
    <row r="25" spans="1:143" ht="10.5" customHeight="1">
      <c r="A25" s="115" t="s">
        <v>55</v>
      </c>
      <c r="B25" s="116"/>
      <c r="C25" s="121" t="s">
        <v>58</v>
      </c>
      <c r="D25" s="122"/>
      <c r="E25" s="122"/>
      <c r="F25" s="158">
        <f>IF(TRIM(stn)&lt;&gt;"","",new_shogo_kn)</f>
        <v>0</v>
      </c>
      <c r="G25" s="159"/>
      <c r="H25" s="159"/>
      <c r="I25" s="159"/>
      <c r="J25" s="159"/>
      <c r="K25" s="159"/>
      <c r="L25" s="159"/>
      <c r="M25" s="159"/>
      <c r="N25" s="159"/>
      <c r="O25" s="159"/>
      <c r="P25" s="159"/>
      <c r="Q25" s="159"/>
      <c r="R25" s="159"/>
      <c r="S25" s="159"/>
      <c r="T25" s="159"/>
      <c r="U25" s="159"/>
      <c r="V25" s="159"/>
      <c r="W25" s="159"/>
      <c r="X25" s="159"/>
      <c r="Y25" s="159"/>
      <c r="Z25" s="159"/>
      <c r="AA25" s="159"/>
      <c r="AB25" s="159"/>
      <c r="AC25" s="160"/>
      <c r="AD25" s="158">
        <f>IF(TRIM(stn)&lt;&gt;"","",old_shogo_kn)</f>
        <v>0</v>
      </c>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60"/>
      <c r="ED25" s="14"/>
      <c r="EE25" s="6"/>
      <c r="EF25" s="6" t="s">
        <v>48</v>
      </c>
      <c r="EG25" s="2"/>
      <c r="EH25" s="2"/>
      <c r="EM25" s="6" t="s">
        <v>59</v>
      </c>
    </row>
    <row r="26" spans="1:143" ht="13.5" customHeight="1">
      <c r="A26" s="117"/>
      <c r="B26" s="118"/>
      <c r="C26" s="38" t="s">
        <v>60</v>
      </c>
      <c r="D26" s="39"/>
      <c r="E26" s="39"/>
      <c r="F26" s="136">
        <f>IF(TRIM(stn)&lt;&gt;"","",new_shogo_nm)</f>
        <v>0</v>
      </c>
      <c r="G26" s="137"/>
      <c r="H26" s="137"/>
      <c r="I26" s="137"/>
      <c r="J26" s="137"/>
      <c r="K26" s="137"/>
      <c r="L26" s="137"/>
      <c r="M26" s="137"/>
      <c r="N26" s="137"/>
      <c r="O26" s="137"/>
      <c r="P26" s="137"/>
      <c r="Q26" s="137"/>
      <c r="R26" s="137"/>
      <c r="S26" s="137"/>
      <c r="T26" s="137"/>
      <c r="U26" s="137"/>
      <c r="V26" s="137"/>
      <c r="W26" s="137"/>
      <c r="X26" s="137"/>
      <c r="Y26" s="137"/>
      <c r="Z26" s="137"/>
      <c r="AA26" s="137"/>
      <c r="AB26" s="137"/>
      <c r="AC26" s="161"/>
      <c r="AD26" s="136">
        <f>IF(TRIM(stn)&lt;&gt;"","",old_shogo_nm)</f>
        <v>0</v>
      </c>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61"/>
      <c r="ED26" s="14"/>
      <c r="EE26" s="6"/>
      <c r="EF26" s="6" t="s">
        <v>62</v>
      </c>
      <c r="EG26" s="2"/>
      <c r="EH26" s="2"/>
      <c r="EM26" s="6" t="s">
        <v>61</v>
      </c>
    </row>
    <row r="27" spans="1:143" ht="13.5" customHeight="1">
      <c r="A27" s="117"/>
      <c r="B27" s="118"/>
      <c r="C27" s="99"/>
      <c r="D27" s="39"/>
      <c r="E27" s="39"/>
      <c r="F27" s="108"/>
      <c r="G27" s="109"/>
      <c r="H27" s="109"/>
      <c r="I27" s="109"/>
      <c r="J27" s="109"/>
      <c r="K27" s="109"/>
      <c r="L27" s="109"/>
      <c r="M27" s="109"/>
      <c r="N27" s="109"/>
      <c r="O27" s="109"/>
      <c r="P27" s="109"/>
      <c r="Q27" s="109"/>
      <c r="R27" s="109"/>
      <c r="S27" s="109"/>
      <c r="T27" s="109"/>
      <c r="U27" s="109"/>
      <c r="V27" s="109"/>
      <c r="W27" s="109"/>
      <c r="X27" s="109"/>
      <c r="Y27" s="109"/>
      <c r="Z27" s="109"/>
      <c r="AA27" s="109"/>
      <c r="AB27" s="109"/>
      <c r="AC27" s="110"/>
      <c r="AD27" s="108"/>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10"/>
      <c r="ED27" s="14"/>
      <c r="EE27" s="6"/>
      <c r="EF27" s="6" t="s">
        <v>63</v>
      </c>
      <c r="EG27" s="2"/>
      <c r="EH27" s="2"/>
      <c r="EM27" s="6" t="s">
        <v>64</v>
      </c>
    </row>
    <row r="28" spans="1:143" ht="10.5" customHeight="1">
      <c r="A28" s="117"/>
      <c r="B28" s="118"/>
      <c r="C28" s="162" t="s">
        <v>66</v>
      </c>
      <c r="D28" s="103"/>
      <c r="E28" s="104"/>
      <c r="F28" s="103" t="s">
        <v>65</v>
      </c>
      <c r="G28" s="101"/>
      <c r="H28" s="102" t="str">
        <f>IF(TRIM(stn)&lt;&gt;"","",new_szt_zip&amp;"")</f>
        <v/>
      </c>
      <c r="I28" s="102"/>
      <c r="J28" s="102"/>
      <c r="K28" s="102"/>
      <c r="L28" s="102"/>
      <c r="M28" s="102"/>
      <c r="N28" s="102"/>
      <c r="O28" s="102"/>
      <c r="P28" s="102"/>
      <c r="Q28" s="102"/>
      <c r="R28" s="102"/>
      <c r="S28" s="103"/>
      <c r="T28" s="103"/>
      <c r="U28" s="103"/>
      <c r="V28" s="103"/>
      <c r="W28" s="103"/>
      <c r="X28" s="103"/>
      <c r="Y28" s="103"/>
      <c r="Z28" s="103"/>
      <c r="AA28" s="103"/>
      <c r="AB28" s="103"/>
      <c r="AC28" s="104"/>
      <c r="AD28" s="103" t="s">
        <v>65</v>
      </c>
      <c r="AE28" s="101"/>
      <c r="AF28" s="102" t="str">
        <f>IF(TRIM(stn)&lt;&gt;"","",old_szt_zip&amp;"")</f>
        <v/>
      </c>
      <c r="AG28" s="102"/>
      <c r="AH28" s="102"/>
      <c r="AI28" s="102"/>
      <c r="AJ28" s="102"/>
      <c r="AK28" s="102"/>
      <c r="AL28" s="102"/>
      <c r="AM28" s="102"/>
      <c r="AN28" s="102"/>
      <c r="AO28" s="102"/>
      <c r="AP28" s="102"/>
      <c r="AQ28" s="103"/>
      <c r="AR28" s="103"/>
      <c r="AS28" s="103"/>
      <c r="AT28" s="103"/>
      <c r="AU28" s="103"/>
      <c r="AV28" s="103"/>
      <c r="AW28" s="103"/>
      <c r="AX28" s="103"/>
      <c r="AY28" s="103"/>
      <c r="AZ28" s="103"/>
      <c r="BA28" s="104"/>
      <c r="ED28" s="14"/>
      <c r="EE28" s="6"/>
      <c r="EF28" s="6" t="s">
        <v>68</v>
      </c>
      <c r="EG28" s="2"/>
      <c r="EH28" s="2"/>
      <c r="EM28" s="6" t="s">
        <v>67</v>
      </c>
    </row>
    <row r="29" spans="1:143" ht="7.5" customHeight="1">
      <c r="A29" s="117"/>
      <c r="B29" s="118"/>
      <c r="C29" s="163"/>
      <c r="D29" s="68"/>
      <c r="E29" s="164"/>
      <c r="F29" s="105" t="str">
        <f>IF(TRIM(stn)&lt;&gt;"","",new_szt_tdfk&amp;new_szt_skg&amp;new_szt_cs&amp;new_szt_bnt&amp;"　"&amp;new_szt_tat)</f>
        <v>　</v>
      </c>
      <c r="G29" s="106"/>
      <c r="H29" s="106"/>
      <c r="I29" s="106"/>
      <c r="J29" s="106"/>
      <c r="K29" s="106"/>
      <c r="L29" s="106"/>
      <c r="M29" s="106"/>
      <c r="N29" s="106"/>
      <c r="O29" s="106"/>
      <c r="P29" s="106"/>
      <c r="Q29" s="106"/>
      <c r="R29" s="106"/>
      <c r="S29" s="106"/>
      <c r="T29" s="106"/>
      <c r="U29" s="106"/>
      <c r="V29" s="106"/>
      <c r="W29" s="106"/>
      <c r="X29" s="106"/>
      <c r="Y29" s="106"/>
      <c r="Z29" s="106"/>
      <c r="AA29" s="106"/>
      <c r="AB29" s="106"/>
      <c r="AC29" s="107"/>
      <c r="AD29" s="105" t="str">
        <f>IF(TRIM(stn)&lt;&gt;"","",old_szt_tdfk&amp;old_szt_skg&amp;old_szt_cs&amp;old_szt_bnt&amp;"　"&amp;old_szt_tat)</f>
        <v>　</v>
      </c>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7"/>
      <c r="ED29" s="14"/>
      <c r="EE29" s="6"/>
      <c r="EF29" s="6" t="s">
        <v>69</v>
      </c>
      <c r="EG29" s="2"/>
      <c r="EH29" s="2"/>
      <c r="EM29" s="6" t="s">
        <v>71</v>
      </c>
    </row>
    <row r="30" spans="1:143" ht="7.5" customHeight="1">
      <c r="A30" s="117"/>
      <c r="B30" s="118"/>
      <c r="C30" s="163"/>
      <c r="D30" s="68"/>
      <c r="E30" s="164"/>
      <c r="F30" s="105"/>
      <c r="G30" s="106"/>
      <c r="H30" s="106"/>
      <c r="I30" s="106"/>
      <c r="J30" s="106"/>
      <c r="K30" s="106"/>
      <c r="L30" s="106"/>
      <c r="M30" s="106"/>
      <c r="N30" s="106"/>
      <c r="O30" s="106"/>
      <c r="P30" s="106"/>
      <c r="Q30" s="106"/>
      <c r="R30" s="106"/>
      <c r="S30" s="106"/>
      <c r="T30" s="106"/>
      <c r="U30" s="106"/>
      <c r="V30" s="106"/>
      <c r="W30" s="106"/>
      <c r="X30" s="106"/>
      <c r="Y30" s="106"/>
      <c r="Z30" s="106"/>
      <c r="AA30" s="106"/>
      <c r="AB30" s="106"/>
      <c r="AC30" s="107"/>
      <c r="AD30" s="105"/>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7"/>
      <c r="ED30" s="14"/>
      <c r="EE30" s="6"/>
      <c r="EF30" s="6" t="s">
        <v>70</v>
      </c>
      <c r="EG30" s="2"/>
      <c r="EH30" s="2"/>
      <c r="EM30" s="6" t="s">
        <v>72</v>
      </c>
    </row>
    <row r="31" spans="1:143" ht="7.5" customHeight="1">
      <c r="A31" s="117"/>
      <c r="B31" s="118"/>
      <c r="C31" s="163"/>
      <c r="D31" s="68"/>
      <c r="E31" s="164"/>
      <c r="F31" s="105"/>
      <c r="G31" s="106"/>
      <c r="H31" s="106"/>
      <c r="I31" s="106"/>
      <c r="J31" s="106"/>
      <c r="K31" s="106"/>
      <c r="L31" s="106"/>
      <c r="M31" s="106"/>
      <c r="N31" s="106"/>
      <c r="O31" s="106"/>
      <c r="P31" s="106"/>
      <c r="Q31" s="106"/>
      <c r="R31" s="106"/>
      <c r="S31" s="106"/>
      <c r="T31" s="106"/>
      <c r="U31" s="106"/>
      <c r="V31" s="106"/>
      <c r="W31" s="106"/>
      <c r="X31" s="106"/>
      <c r="Y31" s="106"/>
      <c r="Z31" s="106"/>
      <c r="AA31" s="106"/>
      <c r="AB31" s="106"/>
      <c r="AC31" s="107"/>
      <c r="AD31" s="105"/>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7"/>
      <c r="ED31" s="14"/>
      <c r="EE31" s="6"/>
      <c r="EF31" s="6" t="s">
        <v>74</v>
      </c>
      <c r="EG31" s="2"/>
      <c r="EH31" s="2"/>
      <c r="EM31" s="6" t="s">
        <v>73</v>
      </c>
    </row>
    <row r="32" spans="1:143" ht="7.5" customHeight="1">
      <c r="A32" s="117"/>
      <c r="B32" s="118"/>
      <c r="C32" s="165"/>
      <c r="D32" s="166"/>
      <c r="E32" s="167"/>
      <c r="F32" s="108"/>
      <c r="G32" s="109"/>
      <c r="H32" s="109"/>
      <c r="I32" s="109"/>
      <c r="J32" s="109"/>
      <c r="K32" s="109"/>
      <c r="L32" s="109"/>
      <c r="M32" s="109"/>
      <c r="N32" s="109"/>
      <c r="O32" s="109"/>
      <c r="P32" s="109"/>
      <c r="Q32" s="109"/>
      <c r="R32" s="109"/>
      <c r="S32" s="109"/>
      <c r="T32" s="109"/>
      <c r="U32" s="109"/>
      <c r="V32" s="109"/>
      <c r="W32" s="109"/>
      <c r="X32" s="109"/>
      <c r="Y32" s="109"/>
      <c r="Z32" s="109"/>
      <c r="AA32" s="109"/>
      <c r="AB32" s="109"/>
      <c r="AC32" s="110"/>
      <c r="AD32" s="108"/>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10"/>
      <c r="ED32" s="14"/>
      <c r="EE32" s="6"/>
      <c r="EF32" s="6" t="s">
        <v>75</v>
      </c>
      <c r="EG32" s="2"/>
      <c r="EH32" s="2"/>
      <c r="EM32" s="6" t="s">
        <v>76</v>
      </c>
    </row>
    <row r="33" spans="1:143" ht="9" customHeight="1">
      <c r="A33" s="117"/>
      <c r="B33" s="118"/>
      <c r="C33" s="72" t="s">
        <v>77</v>
      </c>
      <c r="D33" s="39"/>
      <c r="E33" s="39"/>
      <c r="F33" s="73" t="str">
        <f>IF((OR(TRIM(stn)&lt;&gt;"",TRIM(new_szt_tel)="")),"",new_szt_tel&amp;"")</f>
        <v/>
      </c>
      <c r="G33" s="46"/>
      <c r="H33" s="46"/>
      <c r="I33" s="46"/>
      <c r="J33" s="46"/>
      <c r="K33" s="46"/>
      <c r="L33" s="46"/>
      <c r="M33" s="46"/>
      <c r="N33" s="46"/>
      <c r="O33" s="46"/>
      <c r="P33" s="46"/>
      <c r="Q33" s="46"/>
      <c r="R33" s="46"/>
      <c r="S33" s="46"/>
      <c r="T33" s="46"/>
      <c r="U33" s="46"/>
      <c r="V33" s="46"/>
      <c r="W33" s="46"/>
      <c r="X33" s="46"/>
      <c r="Y33" s="46"/>
      <c r="Z33" s="46"/>
      <c r="AA33" s="46"/>
      <c r="AB33" s="46"/>
      <c r="AC33" s="74"/>
      <c r="AD33" s="73" t="str">
        <f>IF((OR(TRIM(stn)&lt;&gt;"",TRIM(old_szt_tel)="")),"",old_szt_tel&amp;"")</f>
        <v/>
      </c>
      <c r="AE33" s="46"/>
      <c r="AF33" s="46"/>
      <c r="AG33" s="46"/>
      <c r="AH33" s="46"/>
      <c r="AI33" s="46"/>
      <c r="AJ33" s="46"/>
      <c r="AK33" s="46"/>
      <c r="AL33" s="46"/>
      <c r="AM33" s="46"/>
      <c r="AN33" s="46"/>
      <c r="AO33" s="46"/>
      <c r="AP33" s="46"/>
      <c r="AQ33" s="46"/>
      <c r="AR33" s="46"/>
      <c r="AS33" s="46"/>
      <c r="AT33" s="46"/>
      <c r="AU33" s="46"/>
      <c r="AV33" s="46"/>
      <c r="AW33" s="46"/>
      <c r="AX33" s="46"/>
      <c r="AY33" s="46"/>
      <c r="AZ33" s="46"/>
      <c r="BA33" s="74"/>
      <c r="ED33" s="14"/>
      <c r="EE33" s="6"/>
      <c r="EF33" s="6" t="s">
        <v>78</v>
      </c>
      <c r="EG33" s="2"/>
      <c r="EH33" s="2"/>
      <c r="EM33" s="6" t="s">
        <v>79</v>
      </c>
    </row>
    <row r="34" spans="1:143" ht="9" customHeight="1">
      <c r="A34" s="117"/>
      <c r="B34" s="118"/>
      <c r="C34" s="72"/>
      <c r="D34" s="39"/>
      <c r="E34" s="39"/>
      <c r="F34" s="75"/>
      <c r="G34" s="76"/>
      <c r="H34" s="76"/>
      <c r="I34" s="76"/>
      <c r="J34" s="76"/>
      <c r="K34" s="76"/>
      <c r="L34" s="76"/>
      <c r="M34" s="76"/>
      <c r="N34" s="76"/>
      <c r="O34" s="76"/>
      <c r="P34" s="76"/>
      <c r="Q34" s="76"/>
      <c r="R34" s="76"/>
      <c r="S34" s="76"/>
      <c r="T34" s="76"/>
      <c r="U34" s="76"/>
      <c r="V34" s="76"/>
      <c r="W34" s="76"/>
      <c r="X34" s="76"/>
      <c r="Y34" s="76"/>
      <c r="Z34" s="76"/>
      <c r="AA34" s="76"/>
      <c r="AB34" s="76"/>
      <c r="AC34" s="77"/>
      <c r="AD34" s="75"/>
      <c r="AE34" s="76"/>
      <c r="AF34" s="76"/>
      <c r="AG34" s="76"/>
      <c r="AH34" s="76"/>
      <c r="AI34" s="76"/>
      <c r="AJ34" s="76"/>
      <c r="AK34" s="76"/>
      <c r="AL34" s="76"/>
      <c r="AM34" s="76"/>
      <c r="AN34" s="76"/>
      <c r="AO34" s="76"/>
      <c r="AP34" s="76"/>
      <c r="AQ34" s="76"/>
      <c r="AR34" s="76"/>
      <c r="AS34" s="76"/>
      <c r="AT34" s="76"/>
      <c r="AU34" s="76"/>
      <c r="AV34" s="76"/>
      <c r="AW34" s="76"/>
      <c r="AX34" s="76"/>
      <c r="AY34" s="76"/>
      <c r="AZ34" s="76"/>
      <c r="BA34" s="77"/>
      <c r="ED34" s="14"/>
      <c r="EE34" s="6"/>
      <c r="EF34" s="6" t="s">
        <v>80</v>
      </c>
      <c r="EG34" s="2"/>
      <c r="EH34" s="2"/>
      <c r="EM34" s="6" t="s">
        <v>81</v>
      </c>
    </row>
    <row r="35" spans="1:143" ht="9" customHeight="1">
      <c r="A35" s="117"/>
      <c r="B35" s="118"/>
      <c r="C35" s="72" t="s">
        <v>82</v>
      </c>
      <c r="D35" s="39"/>
      <c r="E35" s="39"/>
      <c r="F35" s="73" t="str">
        <f>IF((OR(TRIM(stn)&lt;&gt;"",TRIM(new_szt_fax)="")),"",new_szt_fax&amp;"")</f>
        <v/>
      </c>
      <c r="G35" s="46"/>
      <c r="H35" s="46"/>
      <c r="I35" s="46"/>
      <c r="J35" s="46"/>
      <c r="K35" s="46"/>
      <c r="L35" s="46"/>
      <c r="M35" s="46"/>
      <c r="N35" s="46"/>
      <c r="O35" s="46"/>
      <c r="P35" s="46"/>
      <c r="Q35" s="46"/>
      <c r="R35" s="46"/>
      <c r="S35" s="46"/>
      <c r="T35" s="46"/>
      <c r="U35" s="46"/>
      <c r="V35" s="46"/>
      <c r="W35" s="46"/>
      <c r="X35" s="46"/>
      <c r="Y35" s="46"/>
      <c r="Z35" s="46"/>
      <c r="AA35" s="46"/>
      <c r="AB35" s="46"/>
      <c r="AC35" s="74"/>
      <c r="AD35" s="73" t="str">
        <f>IF((OR(TRIM(stn)&lt;&gt;"",TRIM(old_szt_fax)="")),"",old_szt_fax&amp;"")</f>
        <v/>
      </c>
      <c r="AE35" s="46"/>
      <c r="AF35" s="46"/>
      <c r="AG35" s="46"/>
      <c r="AH35" s="46"/>
      <c r="AI35" s="46"/>
      <c r="AJ35" s="46"/>
      <c r="AK35" s="46"/>
      <c r="AL35" s="46"/>
      <c r="AM35" s="46"/>
      <c r="AN35" s="46"/>
      <c r="AO35" s="46"/>
      <c r="AP35" s="46"/>
      <c r="AQ35" s="46"/>
      <c r="AR35" s="46"/>
      <c r="AS35" s="46"/>
      <c r="AT35" s="46"/>
      <c r="AU35" s="46"/>
      <c r="AV35" s="46"/>
      <c r="AW35" s="46"/>
      <c r="AX35" s="46"/>
      <c r="AY35" s="46"/>
      <c r="AZ35" s="46"/>
      <c r="BA35" s="74"/>
      <c r="ED35" s="14"/>
      <c r="EE35" s="6"/>
      <c r="EF35" s="6" t="s">
        <v>83</v>
      </c>
      <c r="EG35" s="2"/>
      <c r="EH35" s="2"/>
      <c r="EM35" s="6" t="s">
        <v>84</v>
      </c>
    </row>
    <row r="36" spans="1:143" ht="9" customHeight="1">
      <c r="A36" s="117"/>
      <c r="B36" s="118"/>
      <c r="C36" s="72"/>
      <c r="D36" s="39"/>
      <c r="E36" s="39"/>
      <c r="F36" s="75"/>
      <c r="G36" s="76"/>
      <c r="H36" s="76"/>
      <c r="I36" s="76"/>
      <c r="J36" s="76"/>
      <c r="K36" s="76"/>
      <c r="L36" s="76"/>
      <c r="M36" s="76"/>
      <c r="N36" s="76"/>
      <c r="O36" s="76"/>
      <c r="P36" s="76"/>
      <c r="Q36" s="76"/>
      <c r="R36" s="76"/>
      <c r="S36" s="76"/>
      <c r="T36" s="76"/>
      <c r="U36" s="76"/>
      <c r="V36" s="76"/>
      <c r="W36" s="76"/>
      <c r="X36" s="76"/>
      <c r="Y36" s="76"/>
      <c r="Z36" s="76"/>
      <c r="AA36" s="76"/>
      <c r="AB36" s="76"/>
      <c r="AC36" s="77"/>
      <c r="AD36" s="75"/>
      <c r="AE36" s="76"/>
      <c r="AF36" s="76"/>
      <c r="AG36" s="76"/>
      <c r="AH36" s="76"/>
      <c r="AI36" s="76"/>
      <c r="AJ36" s="76"/>
      <c r="AK36" s="76"/>
      <c r="AL36" s="76"/>
      <c r="AM36" s="76"/>
      <c r="AN36" s="76"/>
      <c r="AO36" s="76"/>
      <c r="AP36" s="76"/>
      <c r="AQ36" s="76"/>
      <c r="AR36" s="76"/>
      <c r="AS36" s="76"/>
      <c r="AT36" s="76"/>
      <c r="AU36" s="76"/>
      <c r="AV36" s="76"/>
      <c r="AW36" s="76"/>
      <c r="AX36" s="76"/>
      <c r="AY36" s="76"/>
      <c r="AZ36" s="76"/>
      <c r="BA36" s="77"/>
      <c r="ED36" s="14"/>
      <c r="EE36" s="6"/>
      <c r="EF36" s="6" t="s">
        <v>85</v>
      </c>
      <c r="EG36" s="2"/>
      <c r="EH36" s="2"/>
      <c r="EM36" s="6" t="s">
        <v>86</v>
      </c>
    </row>
    <row r="37" spans="1:143" ht="9.75" customHeight="1">
      <c r="A37" s="117"/>
      <c r="B37" s="118"/>
      <c r="C37" s="182" t="s">
        <v>87</v>
      </c>
      <c r="D37" s="183"/>
      <c r="E37" s="184"/>
      <c r="F37" s="145">
        <f>IF(TRIM(stn)&lt;&gt;"","",new_email1)</f>
        <v>0</v>
      </c>
      <c r="G37" s="146"/>
      <c r="H37" s="146"/>
      <c r="I37" s="146"/>
      <c r="J37" s="146"/>
      <c r="K37" s="146"/>
      <c r="L37" s="146"/>
      <c r="M37" s="146"/>
      <c r="N37" s="146"/>
      <c r="O37" s="146"/>
      <c r="P37" s="146"/>
      <c r="Q37" s="146"/>
      <c r="R37" s="146"/>
      <c r="S37" s="146"/>
      <c r="T37" s="146"/>
      <c r="U37" s="146"/>
      <c r="V37" s="146"/>
      <c r="W37" s="146"/>
      <c r="X37" s="146"/>
      <c r="Y37" s="146"/>
      <c r="Z37" s="146"/>
      <c r="AA37" s="146"/>
      <c r="AB37" s="146"/>
      <c r="AC37" s="147"/>
      <c r="AD37" s="145">
        <f>IF(TRIM(stn)&lt;&gt;"","",old_email1)</f>
        <v>0</v>
      </c>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7"/>
      <c r="ED37" s="14"/>
      <c r="EE37" s="6"/>
      <c r="EF37" s="6" t="s">
        <v>89</v>
      </c>
      <c r="EG37" s="2"/>
      <c r="EH37" s="2"/>
      <c r="EM37" s="6" t="s">
        <v>88</v>
      </c>
    </row>
    <row r="38" spans="1:143" ht="9.75" customHeight="1">
      <c r="A38" s="117"/>
      <c r="B38" s="118"/>
      <c r="C38" s="185"/>
      <c r="D38" s="186"/>
      <c r="E38" s="187"/>
      <c r="F38" s="177"/>
      <c r="G38" s="178"/>
      <c r="H38" s="178"/>
      <c r="I38" s="178"/>
      <c r="J38" s="178"/>
      <c r="K38" s="178"/>
      <c r="L38" s="178"/>
      <c r="M38" s="178"/>
      <c r="N38" s="178"/>
      <c r="O38" s="178"/>
      <c r="P38" s="178"/>
      <c r="Q38" s="178"/>
      <c r="R38" s="178"/>
      <c r="S38" s="178"/>
      <c r="T38" s="178"/>
      <c r="U38" s="178"/>
      <c r="V38" s="178"/>
      <c r="W38" s="178"/>
      <c r="X38" s="178"/>
      <c r="Y38" s="178"/>
      <c r="Z38" s="178"/>
      <c r="AA38" s="178"/>
      <c r="AB38" s="178"/>
      <c r="AC38" s="179"/>
      <c r="AD38" s="177"/>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9"/>
      <c r="ED38" s="14"/>
      <c r="EE38" s="6"/>
      <c r="EF38" s="6" t="s">
        <v>91</v>
      </c>
      <c r="EG38" s="2"/>
      <c r="EH38" s="2"/>
      <c r="EM38" s="6" t="s">
        <v>90</v>
      </c>
    </row>
    <row r="39" spans="1:143" ht="9.75" customHeight="1">
      <c r="A39" s="117"/>
      <c r="B39" s="118"/>
      <c r="C39" s="180" t="s">
        <v>92</v>
      </c>
      <c r="D39" s="181"/>
      <c r="E39" s="181"/>
      <c r="F39" s="148" t="str">
        <f>IF(OR(TRIM(stn)&lt;&gt;"",ISBLANK(new_email2)),"",new_email2)</f>
        <v/>
      </c>
      <c r="G39" s="149"/>
      <c r="H39" s="149"/>
      <c r="I39" s="149"/>
      <c r="J39" s="149"/>
      <c r="K39" s="149"/>
      <c r="L39" s="149"/>
      <c r="M39" s="149"/>
      <c r="N39" s="149"/>
      <c r="O39" s="149"/>
      <c r="P39" s="149"/>
      <c r="Q39" s="149"/>
      <c r="R39" s="149"/>
      <c r="S39" s="149"/>
      <c r="T39" s="149"/>
      <c r="U39" s="149"/>
      <c r="V39" s="149"/>
      <c r="W39" s="149"/>
      <c r="X39" s="149"/>
      <c r="Y39" s="149"/>
      <c r="Z39" s="149"/>
      <c r="AA39" s="149"/>
      <c r="AB39" s="149"/>
      <c r="AC39" s="150"/>
      <c r="AD39" s="148" t="str">
        <f>IF(OR(TRIM(stn)&lt;&gt;"",ISBLANK(old_email2)),"",old_email2)</f>
        <v/>
      </c>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50"/>
      <c r="ED39" s="14"/>
      <c r="EE39" s="6"/>
      <c r="EF39" s="6" t="s">
        <v>94</v>
      </c>
      <c r="EG39" s="2"/>
      <c r="EH39" s="2"/>
      <c r="EM39" s="6" t="s">
        <v>93</v>
      </c>
    </row>
    <row r="40" spans="1:143" ht="9.75" customHeight="1">
      <c r="A40" s="119"/>
      <c r="B40" s="120"/>
      <c r="C40" s="151"/>
      <c r="D40" s="152"/>
      <c r="E40" s="152"/>
      <c r="F40" s="153"/>
      <c r="G40" s="154"/>
      <c r="H40" s="154"/>
      <c r="I40" s="154"/>
      <c r="J40" s="154"/>
      <c r="K40" s="154"/>
      <c r="L40" s="154"/>
      <c r="M40" s="154"/>
      <c r="N40" s="154"/>
      <c r="O40" s="154"/>
      <c r="P40" s="154"/>
      <c r="Q40" s="154"/>
      <c r="R40" s="154"/>
      <c r="S40" s="154"/>
      <c r="T40" s="154"/>
      <c r="U40" s="154"/>
      <c r="V40" s="154"/>
      <c r="W40" s="154"/>
      <c r="X40" s="154"/>
      <c r="Y40" s="154"/>
      <c r="Z40" s="154"/>
      <c r="AA40" s="154"/>
      <c r="AB40" s="154"/>
      <c r="AC40" s="155"/>
      <c r="AD40" s="153"/>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5"/>
      <c r="ED40" s="14"/>
      <c r="EE40" s="6"/>
      <c r="EF40" s="6" t="s">
        <v>96</v>
      </c>
      <c r="EG40" s="2"/>
      <c r="EH40" s="2"/>
      <c r="EM40" s="6" t="s">
        <v>95</v>
      </c>
    </row>
    <row r="41" spans="1:143" ht="10.5" customHeight="1">
      <c r="A41" s="156" t="s">
        <v>21</v>
      </c>
      <c r="B41" s="157"/>
      <c r="C41" s="121" t="s">
        <v>58</v>
      </c>
      <c r="D41" s="122"/>
      <c r="E41" s="122"/>
      <c r="F41" s="123">
        <f>VLOOKUP("代表者",daisei,4,FALSE)</f>
        <v>0</v>
      </c>
      <c r="G41" s="124"/>
      <c r="H41" s="124"/>
      <c r="I41" s="124"/>
      <c r="J41" s="124"/>
      <c r="K41" s="124"/>
      <c r="L41" s="124"/>
      <c r="M41" s="124"/>
      <c r="N41" s="124"/>
      <c r="O41" s="124"/>
      <c r="P41" s="124"/>
      <c r="Q41" s="124"/>
      <c r="R41" s="124"/>
      <c r="S41" s="124"/>
      <c r="T41" s="124"/>
      <c r="U41" s="124"/>
      <c r="V41" s="124"/>
      <c r="W41" s="124"/>
      <c r="X41" s="125"/>
      <c r="Y41" s="126" t="s">
        <v>98</v>
      </c>
      <c r="Z41" s="129" t="str">
        <f>IF(TRIM(stn)="",LEFT(VLOOKUP("代表者",daisei,7,FALSE),1),"")</f>
        <v/>
      </c>
      <c r="AA41" s="130"/>
      <c r="AB41" s="130"/>
      <c r="AC41" s="131"/>
      <c r="AD41" s="123" t="str">
        <f>IF(ISBLANK(VLOOKUP("代表者",daisei,22,FALSE)),"",VLOOKUP("代表者",daisei,22,FALSE))</f>
        <v/>
      </c>
      <c r="AE41" s="124"/>
      <c r="AF41" s="124"/>
      <c r="AG41" s="124"/>
      <c r="AH41" s="124"/>
      <c r="AI41" s="124"/>
      <c r="AJ41" s="124"/>
      <c r="AK41" s="124"/>
      <c r="AL41" s="124"/>
      <c r="AM41" s="124"/>
      <c r="AN41" s="124"/>
      <c r="AO41" s="124"/>
      <c r="AP41" s="124"/>
      <c r="AQ41" s="124"/>
      <c r="AR41" s="124"/>
      <c r="AS41" s="124"/>
      <c r="AT41" s="124"/>
      <c r="AU41" s="124"/>
      <c r="AV41" s="125"/>
      <c r="AW41" s="126" t="s">
        <v>97</v>
      </c>
      <c r="AX41" s="129" t="str">
        <f>LEFT(VLOOKUP("代表者",daisei,25,FALSE),1)</f>
        <v/>
      </c>
      <c r="AY41" s="130"/>
      <c r="AZ41" s="130"/>
      <c r="BA41" s="131"/>
      <c r="ED41" s="14"/>
      <c r="EE41" s="6"/>
      <c r="EF41" s="6" t="s">
        <v>100</v>
      </c>
      <c r="EG41" s="2"/>
      <c r="EH41" s="2"/>
      <c r="EM41" s="6" t="s">
        <v>99</v>
      </c>
    </row>
    <row r="42" spans="1:143" ht="10.5" customHeight="1">
      <c r="A42" s="156"/>
      <c r="B42" s="157"/>
      <c r="C42" s="99" t="s">
        <v>102</v>
      </c>
      <c r="D42" s="39"/>
      <c r="E42" s="39"/>
      <c r="F42" s="136" t="str">
        <f>IF(VLOOKUP("代表者",daisei,3,FALSE)="","",VLOOKUP("代表者",daisei,3,FALSE))</f>
        <v/>
      </c>
      <c r="G42" s="137"/>
      <c r="H42" s="137"/>
      <c r="I42" s="137"/>
      <c r="J42" s="137"/>
      <c r="K42" s="137"/>
      <c r="L42" s="137"/>
      <c r="M42" s="137"/>
      <c r="N42" s="137"/>
      <c r="O42" s="137"/>
      <c r="P42" s="137"/>
      <c r="Q42" s="137"/>
      <c r="R42" s="137"/>
      <c r="S42" s="137"/>
      <c r="T42" s="137"/>
      <c r="U42" s="137"/>
      <c r="V42" s="137"/>
      <c r="W42" s="137"/>
      <c r="X42" s="138"/>
      <c r="Y42" s="127"/>
      <c r="Z42" s="132"/>
      <c r="AA42" s="86"/>
      <c r="AB42" s="86"/>
      <c r="AC42" s="133"/>
      <c r="AD42" s="136" t="str">
        <f>IF(VLOOKUP("代表者",daisei,21,FALSE)="","",VLOOKUP("代表者",daisei,21,FALSE))</f>
        <v/>
      </c>
      <c r="AE42" s="137"/>
      <c r="AF42" s="137"/>
      <c r="AG42" s="137"/>
      <c r="AH42" s="137"/>
      <c r="AI42" s="137"/>
      <c r="AJ42" s="137"/>
      <c r="AK42" s="137"/>
      <c r="AL42" s="137"/>
      <c r="AM42" s="137"/>
      <c r="AN42" s="137"/>
      <c r="AO42" s="137"/>
      <c r="AP42" s="137"/>
      <c r="AQ42" s="137"/>
      <c r="AR42" s="137"/>
      <c r="AS42" s="137"/>
      <c r="AT42" s="137"/>
      <c r="AU42" s="137"/>
      <c r="AV42" s="138"/>
      <c r="AW42" s="127"/>
      <c r="AX42" s="132"/>
      <c r="AY42" s="86"/>
      <c r="AZ42" s="86"/>
      <c r="BA42" s="133"/>
      <c r="ED42" s="14"/>
      <c r="EE42" s="6"/>
      <c r="EF42" s="6" t="s">
        <v>103</v>
      </c>
      <c r="EG42" s="2"/>
      <c r="EH42" s="2"/>
      <c r="EM42" s="6" t="s">
        <v>101</v>
      </c>
    </row>
    <row r="43" spans="1:143" ht="10.5" customHeight="1">
      <c r="A43" s="156"/>
      <c r="B43" s="157"/>
      <c r="C43" s="99"/>
      <c r="D43" s="39"/>
      <c r="E43" s="39"/>
      <c r="F43" s="108"/>
      <c r="G43" s="109"/>
      <c r="H43" s="109"/>
      <c r="I43" s="109"/>
      <c r="J43" s="109"/>
      <c r="K43" s="109"/>
      <c r="L43" s="109"/>
      <c r="M43" s="109"/>
      <c r="N43" s="109"/>
      <c r="O43" s="109"/>
      <c r="P43" s="109"/>
      <c r="Q43" s="109"/>
      <c r="R43" s="109"/>
      <c r="S43" s="109"/>
      <c r="T43" s="109"/>
      <c r="U43" s="109"/>
      <c r="V43" s="109"/>
      <c r="W43" s="109"/>
      <c r="X43" s="139"/>
      <c r="Y43" s="128"/>
      <c r="Z43" s="134"/>
      <c r="AA43" s="87"/>
      <c r="AB43" s="87"/>
      <c r="AC43" s="135"/>
      <c r="AD43" s="108"/>
      <c r="AE43" s="109"/>
      <c r="AF43" s="109"/>
      <c r="AG43" s="109"/>
      <c r="AH43" s="109"/>
      <c r="AI43" s="109"/>
      <c r="AJ43" s="109"/>
      <c r="AK43" s="109"/>
      <c r="AL43" s="109"/>
      <c r="AM43" s="109"/>
      <c r="AN43" s="109"/>
      <c r="AO43" s="109"/>
      <c r="AP43" s="109"/>
      <c r="AQ43" s="109"/>
      <c r="AR43" s="109"/>
      <c r="AS43" s="109"/>
      <c r="AT43" s="109"/>
      <c r="AU43" s="109"/>
      <c r="AV43" s="139"/>
      <c r="AW43" s="128"/>
      <c r="AX43" s="134"/>
      <c r="AY43" s="87"/>
      <c r="AZ43" s="87"/>
      <c r="BA43" s="135"/>
      <c r="ED43" s="14"/>
      <c r="EE43" s="6"/>
      <c r="EF43" s="6" t="s">
        <v>105</v>
      </c>
      <c r="EG43" s="2"/>
      <c r="EH43" s="2"/>
      <c r="EM43" s="6" t="s">
        <v>104</v>
      </c>
    </row>
    <row r="44" spans="1:143" ht="9" customHeight="1">
      <c r="A44" s="156"/>
      <c r="B44" s="157"/>
      <c r="C44" s="99" t="s">
        <v>106</v>
      </c>
      <c r="D44" s="39"/>
      <c r="E44" s="39"/>
      <c r="F44" s="42" t="str">
        <f>IF(TRIM(VLOOKUP("代表者",daisei,8,FALSE))="","",TEXT(VLOOKUP("代表者",daisei,8,FALSE),"ggg"))</f>
        <v/>
      </c>
      <c r="G44" s="43"/>
      <c r="H44" s="43"/>
      <c r="I44" s="43"/>
      <c r="J44" s="43"/>
      <c r="K44" s="43"/>
      <c r="L44" s="43"/>
      <c r="M44" s="43"/>
      <c r="N44" s="43"/>
      <c r="O44" s="46" t="str">
        <f>IF(TRIM(VLOOKUP("代表者",daisei,8,FALSE))="","",TEXT(VLOOKUP("代表者",daisei,8,FALSE),"e"))</f>
        <v/>
      </c>
      <c r="P44" s="46"/>
      <c r="Q44" s="46"/>
      <c r="R44" s="95" t="s">
        <v>6</v>
      </c>
      <c r="S44" s="95"/>
      <c r="T44" s="46" t="str">
        <f>IF(TRIM(VLOOKUP("代表者",daisei,8,FALSE))="","",MONTH(VLOOKUP("代表者",daisei,8,FALSE)))</f>
        <v/>
      </c>
      <c r="U44" s="46"/>
      <c r="V44" s="46"/>
      <c r="W44" s="95" t="s">
        <v>7</v>
      </c>
      <c r="X44" s="95"/>
      <c r="Y44" s="46" t="str">
        <f>IF(TRIM(VLOOKUP("代表者",daisei,8,FALSE))="","",DAY(VLOOKUP("代表者",daisei,8,FALSE)))</f>
        <v/>
      </c>
      <c r="Z44" s="46"/>
      <c r="AA44" s="46"/>
      <c r="AB44" s="95" t="s">
        <v>8</v>
      </c>
      <c r="AC44" s="97"/>
      <c r="AD44" s="42" t="str">
        <f>IF(ISBLANK(VLOOKUP("代表者",daisei,26,FALSE)),"",TEXT(VLOOKUP("代表者",daisei,26,FALSE),"ggg"))</f>
        <v/>
      </c>
      <c r="AE44" s="43"/>
      <c r="AF44" s="43"/>
      <c r="AG44" s="43"/>
      <c r="AH44" s="43"/>
      <c r="AI44" s="43"/>
      <c r="AJ44" s="43"/>
      <c r="AK44" s="43"/>
      <c r="AL44" s="43"/>
      <c r="AM44" s="46" t="str">
        <f>IF(ISBLANK(VLOOKUP("代表者",daisei,26,FALSE)),"",TEXT(VLOOKUP("代表者",daisei,26,FALSE),"e"))</f>
        <v/>
      </c>
      <c r="AN44" s="46"/>
      <c r="AO44" s="46"/>
      <c r="AP44" s="95" t="s">
        <v>108</v>
      </c>
      <c r="AQ44" s="95"/>
      <c r="AR44" s="46" t="str">
        <f>IF(ISBLANK(VLOOKUP("代表者",daisei,26,FALSE)),"",MONTH(VLOOKUP("代表者",daisei,26,FALSE)))</f>
        <v/>
      </c>
      <c r="AS44" s="46"/>
      <c r="AT44" s="46"/>
      <c r="AU44" s="95" t="s">
        <v>107</v>
      </c>
      <c r="AV44" s="95"/>
      <c r="AW44" s="46" t="str">
        <f>IF(ISBLANK(VLOOKUP("代表者",daisei,26,FALSE)),"",DAY(VLOOKUP("代表者",daisei,26,FALSE)))</f>
        <v/>
      </c>
      <c r="AX44" s="46"/>
      <c r="AY44" s="46"/>
      <c r="AZ44" s="95" t="s">
        <v>109</v>
      </c>
      <c r="BA44" s="97"/>
      <c r="ED44" s="14"/>
      <c r="EE44" s="6"/>
      <c r="EF44" s="6" t="s">
        <v>111</v>
      </c>
      <c r="EG44" s="2"/>
      <c r="EH44" s="2"/>
      <c r="EM44" s="6" t="s">
        <v>110</v>
      </c>
    </row>
    <row r="45" spans="1:143" ht="9" customHeight="1">
      <c r="A45" s="156"/>
      <c r="B45" s="157"/>
      <c r="C45" s="99"/>
      <c r="D45" s="39"/>
      <c r="E45" s="39"/>
      <c r="F45" s="140"/>
      <c r="G45" s="87"/>
      <c r="H45" s="87"/>
      <c r="I45" s="87"/>
      <c r="J45" s="87"/>
      <c r="K45" s="87"/>
      <c r="L45" s="87"/>
      <c r="M45" s="87"/>
      <c r="N45" s="87"/>
      <c r="O45" s="76"/>
      <c r="P45" s="76"/>
      <c r="Q45" s="76"/>
      <c r="R45" s="96"/>
      <c r="S45" s="96"/>
      <c r="T45" s="76"/>
      <c r="U45" s="76"/>
      <c r="V45" s="76"/>
      <c r="W45" s="96"/>
      <c r="X45" s="96"/>
      <c r="Y45" s="76"/>
      <c r="Z45" s="76"/>
      <c r="AA45" s="76"/>
      <c r="AB45" s="96"/>
      <c r="AC45" s="98"/>
      <c r="AD45" s="140"/>
      <c r="AE45" s="87"/>
      <c r="AF45" s="87"/>
      <c r="AG45" s="87"/>
      <c r="AH45" s="87"/>
      <c r="AI45" s="87"/>
      <c r="AJ45" s="87"/>
      <c r="AK45" s="87"/>
      <c r="AL45" s="87"/>
      <c r="AM45" s="76"/>
      <c r="AN45" s="76"/>
      <c r="AO45" s="76"/>
      <c r="AP45" s="96"/>
      <c r="AQ45" s="96"/>
      <c r="AR45" s="76"/>
      <c r="AS45" s="76"/>
      <c r="AT45" s="76"/>
      <c r="AU45" s="96"/>
      <c r="AV45" s="96"/>
      <c r="AW45" s="76"/>
      <c r="AX45" s="76"/>
      <c r="AY45" s="76"/>
      <c r="AZ45" s="96"/>
      <c r="BA45" s="98"/>
      <c r="ED45" s="14"/>
      <c r="EE45" s="6"/>
      <c r="EF45" s="6" t="s">
        <v>113</v>
      </c>
      <c r="EG45" s="2"/>
      <c r="EH45" s="2"/>
      <c r="EM45" s="6" t="s">
        <v>112</v>
      </c>
    </row>
    <row r="46" spans="1:143" ht="15" customHeight="1">
      <c r="A46" s="156"/>
      <c r="B46" s="157"/>
      <c r="C46" s="99" t="s">
        <v>115</v>
      </c>
      <c r="D46" s="39"/>
      <c r="E46" s="39"/>
      <c r="F46" s="171">
        <f>IF(TRIM(stn)="",VLOOKUP("代表者",daisei,9,FALSE),"")</f>
        <v>0</v>
      </c>
      <c r="G46" s="172"/>
      <c r="H46" s="172"/>
      <c r="I46" s="172"/>
      <c r="J46" s="172"/>
      <c r="K46" s="172"/>
      <c r="L46" s="172"/>
      <c r="M46" s="172"/>
      <c r="N46" s="172"/>
      <c r="O46" s="172"/>
      <c r="P46" s="172"/>
      <c r="Q46" s="172"/>
      <c r="R46" s="172"/>
      <c r="S46" s="172"/>
      <c r="T46" s="172"/>
      <c r="U46" s="172"/>
      <c r="V46" s="172"/>
      <c r="W46" s="172"/>
      <c r="X46" s="172"/>
      <c r="Y46" s="172"/>
      <c r="Z46" s="172"/>
      <c r="AA46" s="172"/>
      <c r="AB46" s="172"/>
      <c r="AC46" s="173"/>
      <c r="AD46" s="171">
        <f>IF(TRIM(stn)="",VLOOKUP("代表者",daisei,27,FALSE),"")</f>
        <v>0</v>
      </c>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3"/>
      <c r="ED46" s="14"/>
      <c r="EE46" s="6"/>
      <c r="EF46" s="6" t="s">
        <v>116</v>
      </c>
      <c r="EG46" s="2"/>
      <c r="EH46" s="2"/>
      <c r="EM46" s="6" t="s">
        <v>114</v>
      </c>
    </row>
    <row r="47" spans="1:143" ht="15" customHeight="1">
      <c r="A47" s="156"/>
      <c r="B47" s="157"/>
      <c r="C47" s="99"/>
      <c r="D47" s="39"/>
      <c r="E47" s="39"/>
      <c r="F47" s="174" t="s">
        <v>118</v>
      </c>
      <c r="G47" s="82"/>
      <c r="H47" s="82"/>
      <c r="I47" s="82"/>
      <c r="J47" s="4" t="s">
        <v>117</v>
      </c>
      <c r="K47" s="175">
        <f>IF(OR(TRIM(stn)="",TRIM(VLOOKUP("代表者",daisei,10,FALSE))=""),VLOOKUP("代表者",daisei,10,FALSE),"")</f>
        <v>0</v>
      </c>
      <c r="L47" s="175"/>
      <c r="M47" s="175"/>
      <c r="N47" s="175"/>
      <c r="O47" s="175"/>
      <c r="P47" s="175"/>
      <c r="Q47" s="175"/>
      <c r="R47" s="175"/>
      <c r="S47" s="175"/>
      <c r="T47" s="175"/>
      <c r="U47" s="175"/>
      <c r="V47" s="176"/>
      <c r="W47" s="176"/>
      <c r="X47" s="176"/>
      <c r="Y47" s="176"/>
      <c r="Z47" s="176"/>
      <c r="AA47" s="176"/>
      <c r="AB47" s="176"/>
      <c r="AC47" s="7" t="s">
        <v>119</v>
      </c>
      <c r="AD47" s="174" t="s">
        <v>118</v>
      </c>
      <c r="AE47" s="82"/>
      <c r="AF47" s="82"/>
      <c r="AG47" s="82"/>
      <c r="AH47" s="4" t="s">
        <v>117</v>
      </c>
      <c r="AI47" s="175" t="str">
        <f>IF(OR(TRIM(stn)="",TRIM(VLOOKUP("代表者",daisei,28,FALSE))=""),"",VLOOKUP("代表者",daisei,28,FALSE))</f>
        <v/>
      </c>
      <c r="AJ47" s="175"/>
      <c r="AK47" s="175"/>
      <c r="AL47" s="175"/>
      <c r="AM47" s="175"/>
      <c r="AN47" s="175"/>
      <c r="AO47" s="175"/>
      <c r="AP47" s="175"/>
      <c r="AQ47" s="175"/>
      <c r="AR47" s="175"/>
      <c r="AS47" s="175"/>
      <c r="AT47" s="176"/>
      <c r="AU47" s="176"/>
      <c r="AV47" s="176"/>
      <c r="AW47" s="176"/>
      <c r="AX47" s="176"/>
      <c r="AY47" s="176"/>
      <c r="AZ47" s="176"/>
      <c r="BA47" s="7" t="s">
        <v>119</v>
      </c>
      <c r="ED47" s="14"/>
      <c r="EE47" s="6"/>
      <c r="EF47" s="6" t="s">
        <v>120</v>
      </c>
      <c r="EG47" s="2"/>
      <c r="EH47" s="2"/>
      <c r="EM47" s="6" t="s">
        <v>121</v>
      </c>
    </row>
    <row r="48" spans="1:143" ht="10.5" customHeight="1">
      <c r="A48" s="156"/>
      <c r="B48" s="157"/>
      <c r="C48" s="169" t="s">
        <v>123</v>
      </c>
      <c r="D48" s="170"/>
      <c r="E48" s="40"/>
      <c r="F48" s="103" t="s">
        <v>65</v>
      </c>
      <c r="G48" s="101"/>
      <c r="H48" s="102" t="str">
        <f>IF(TRIM(stn)="",VLOOKUP("代表者",daisei,12,FALSE)&amp;"","")</f>
        <v/>
      </c>
      <c r="I48" s="102"/>
      <c r="J48" s="102"/>
      <c r="K48" s="102"/>
      <c r="L48" s="102"/>
      <c r="M48" s="102"/>
      <c r="N48" s="102"/>
      <c r="O48" s="102"/>
      <c r="P48" s="102"/>
      <c r="Q48" s="102"/>
      <c r="R48" s="102"/>
      <c r="S48" s="103"/>
      <c r="T48" s="103"/>
      <c r="U48" s="103"/>
      <c r="V48" s="103"/>
      <c r="W48" s="103"/>
      <c r="X48" s="103"/>
      <c r="Y48" s="103"/>
      <c r="Z48" s="103"/>
      <c r="AA48" s="103"/>
      <c r="AB48" s="103"/>
      <c r="AC48" s="104"/>
      <c r="AD48" s="103" t="s">
        <v>124</v>
      </c>
      <c r="AE48" s="101"/>
      <c r="AF48" s="102" t="str">
        <f>VLOOKUP("代表者",daisei,30,FALSE)&amp;""</f>
        <v/>
      </c>
      <c r="AG48" s="102"/>
      <c r="AH48" s="102"/>
      <c r="AI48" s="102"/>
      <c r="AJ48" s="102"/>
      <c r="AK48" s="102"/>
      <c r="AL48" s="102"/>
      <c r="AM48" s="102"/>
      <c r="AN48" s="102"/>
      <c r="AO48" s="102"/>
      <c r="AP48" s="102"/>
      <c r="AQ48" s="103"/>
      <c r="AR48" s="103"/>
      <c r="AS48" s="103"/>
      <c r="AT48" s="103"/>
      <c r="AU48" s="103"/>
      <c r="AV48" s="103"/>
      <c r="AW48" s="103"/>
      <c r="AX48" s="103"/>
      <c r="AY48" s="103"/>
      <c r="AZ48" s="103"/>
      <c r="BA48" s="104"/>
      <c r="ED48" s="14"/>
      <c r="EE48" s="6"/>
      <c r="EF48" s="6" t="s">
        <v>125</v>
      </c>
      <c r="EG48" s="2"/>
      <c r="EH48" s="2"/>
      <c r="EM48" s="6" t="s">
        <v>122</v>
      </c>
    </row>
    <row r="49" spans="1:143" ht="7.5" customHeight="1">
      <c r="A49" s="156"/>
      <c r="B49" s="157"/>
      <c r="C49" s="78"/>
      <c r="D49" s="79"/>
      <c r="E49" s="80"/>
      <c r="F49" s="105" t="str">
        <f>IF(TRIM(stn)="",VLOOKUP("代表者",daisei,13,FALSE)&amp;VLOOKUP("代表者",daisei,14,FALSE)&amp;VLOOKUP("代表者",daisei,15,FALSE)&amp;VLOOKUP("代表者",daisei,16,FALSE)&amp;"　"&amp;VLOOKUP("代表者",daisei,17,FALSE),"")</f>
        <v>　</v>
      </c>
      <c r="G49" s="106"/>
      <c r="H49" s="106"/>
      <c r="I49" s="106"/>
      <c r="J49" s="106"/>
      <c r="K49" s="106"/>
      <c r="L49" s="106"/>
      <c r="M49" s="106"/>
      <c r="N49" s="106"/>
      <c r="O49" s="106"/>
      <c r="P49" s="106"/>
      <c r="Q49" s="106"/>
      <c r="R49" s="106"/>
      <c r="S49" s="106"/>
      <c r="T49" s="106"/>
      <c r="U49" s="106"/>
      <c r="V49" s="106"/>
      <c r="W49" s="106"/>
      <c r="X49" s="106"/>
      <c r="Y49" s="106"/>
      <c r="Z49" s="106"/>
      <c r="AA49" s="106"/>
      <c r="AB49" s="106"/>
      <c r="AC49" s="107"/>
      <c r="AD49" s="105" t="str">
        <f>VLOOKUP("代表者",daisei,31,FALSE)&amp;VLOOKUP("代表者",daisei,32,FALSE)&amp;VLOOKUP("代表者",daisei,33,FALSE)&amp;VLOOKUP("代表者",daisei,34,FALSE)&amp;"　"&amp;VLOOKUP("代表者",daisei,35,FALSE)</f>
        <v>　</v>
      </c>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7"/>
      <c r="ED49" s="14"/>
      <c r="EE49" s="6"/>
      <c r="EF49" s="6" t="s">
        <v>127</v>
      </c>
      <c r="EG49" s="2"/>
      <c r="EH49" s="2"/>
      <c r="EM49" s="6" t="s">
        <v>126</v>
      </c>
    </row>
    <row r="50" spans="1:143" ht="7.5" customHeight="1">
      <c r="A50" s="156"/>
      <c r="B50" s="157"/>
      <c r="C50" s="78"/>
      <c r="D50" s="79"/>
      <c r="E50" s="80"/>
      <c r="F50" s="105"/>
      <c r="G50" s="106"/>
      <c r="H50" s="106"/>
      <c r="I50" s="106"/>
      <c r="J50" s="106"/>
      <c r="K50" s="106"/>
      <c r="L50" s="106"/>
      <c r="M50" s="106"/>
      <c r="N50" s="106"/>
      <c r="O50" s="106"/>
      <c r="P50" s="106"/>
      <c r="Q50" s="106"/>
      <c r="R50" s="106"/>
      <c r="S50" s="106"/>
      <c r="T50" s="106"/>
      <c r="U50" s="106"/>
      <c r="V50" s="106"/>
      <c r="W50" s="106"/>
      <c r="X50" s="106"/>
      <c r="Y50" s="106"/>
      <c r="Z50" s="106"/>
      <c r="AA50" s="106"/>
      <c r="AB50" s="106"/>
      <c r="AC50" s="107"/>
      <c r="AD50" s="105"/>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7"/>
      <c r="ED50" s="14"/>
      <c r="EE50" s="6"/>
      <c r="EF50" s="6" t="s">
        <v>129</v>
      </c>
      <c r="EH50" s="2"/>
      <c r="EM50" s="6" t="s">
        <v>128</v>
      </c>
    </row>
    <row r="51" spans="1:143" ht="7.5" customHeight="1">
      <c r="A51" s="156"/>
      <c r="B51" s="157"/>
      <c r="C51" s="78"/>
      <c r="D51" s="79"/>
      <c r="E51" s="80"/>
      <c r="F51" s="105"/>
      <c r="G51" s="106"/>
      <c r="H51" s="106"/>
      <c r="I51" s="106"/>
      <c r="J51" s="106"/>
      <c r="K51" s="106"/>
      <c r="L51" s="106"/>
      <c r="M51" s="106"/>
      <c r="N51" s="106"/>
      <c r="O51" s="106"/>
      <c r="P51" s="106"/>
      <c r="Q51" s="106"/>
      <c r="R51" s="106"/>
      <c r="S51" s="106"/>
      <c r="T51" s="106"/>
      <c r="U51" s="106"/>
      <c r="V51" s="106"/>
      <c r="W51" s="106"/>
      <c r="X51" s="106"/>
      <c r="Y51" s="106"/>
      <c r="Z51" s="106"/>
      <c r="AA51" s="106"/>
      <c r="AB51" s="106"/>
      <c r="AC51" s="107"/>
      <c r="AD51" s="105"/>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7"/>
      <c r="ED51" s="14"/>
      <c r="EE51" s="6"/>
      <c r="EF51" s="6" t="s">
        <v>131</v>
      </c>
      <c r="EH51" s="2"/>
      <c r="EM51" s="6" t="s">
        <v>130</v>
      </c>
    </row>
    <row r="52" spans="1:143" ht="7.5" customHeight="1">
      <c r="A52" s="156"/>
      <c r="B52" s="157"/>
      <c r="C52" s="81"/>
      <c r="D52" s="82"/>
      <c r="E52" s="83"/>
      <c r="F52" s="108"/>
      <c r="G52" s="109"/>
      <c r="H52" s="109"/>
      <c r="I52" s="109"/>
      <c r="J52" s="109"/>
      <c r="K52" s="109"/>
      <c r="L52" s="109"/>
      <c r="M52" s="109"/>
      <c r="N52" s="109"/>
      <c r="O52" s="109"/>
      <c r="P52" s="109"/>
      <c r="Q52" s="109"/>
      <c r="R52" s="109"/>
      <c r="S52" s="109"/>
      <c r="T52" s="109"/>
      <c r="U52" s="109"/>
      <c r="V52" s="109"/>
      <c r="W52" s="109"/>
      <c r="X52" s="109"/>
      <c r="Y52" s="109"/>
      <c r="Z52" s="109"/>
      <c r="AA52" s="109"/>
      <c r="AB52" s="109"/>
      <c r="AC52" s="110"/>
      <c r="AD52" s="108"/>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10"/>
      <c r="ED52" s="14"/>
      <c r="EE52" s="6"/>
      <c r="EF52" s="6" t="s">
        <v>133</v>
      </c>
      <c r="EH52" s="2"/>
      <c r="EM52" s="6" t="s">
        <v>132</v>
      </c>
    </row>
    <row r="53" spans="1:143" ht="9" customHeight="1">
      <c r="A53" s="156"/>
      <c r="B53" s="157"/>
      <c r="C53" s="99" t="s">
        <v>77</v>
      </c>
      <c r="D53" s="39"/>
      <c r="E53" s="39"/>
      <c r="F53" s="73" t="str">
        <f>VLOOKUP("代表者",daisei,19,FALSE)&amp;""</f>
        <v/>
      </c>
      <c r="G53" s="46"/>
      <c r="H53" s="46"/>
      <c r="I53" s="46"/>
      <c r="J53" s="46"/>
      <c r="K53" s="46"/>
      <c r="L53" s="46"/>
      <c r="M53" s="46"/>
      <c r="N53" s="46"/>
      <c r="O53" s="46"/>
      <c r="P53" s="46"/>
      <c r="Q53" s="46"/>
      <c r="R53" s="46"/>
      <c r="S53" s="46"/>
      <c r="T53" s="46"/>
      <c r="U53" s="46"/>
      <c r="V53" s="46"/>
      <c r="W53" s="46"/>
      <c r="X53" s="46"/>
      <c r="Y53" s="46"/>
      <c r="Z53" s="46"/>
      <c r="AA53" s="46"/>
      <c r="AB53" s="46"/>
      <c r="AC53" s="74"/>
      <c r="AD53" s="73" t="str">
        <f>VLOOKUP("代表者",daisei,37,FALSE)&amp;""</f>
        <v/>
      </c>
      <c r="AE53" s="46"/>
      <c r="AF53" s="46"/>
      <c r="AG53" s="46"/>
      <c r="AH53" s="46"/>
      <c r="AI53" s="46"/>
      <c r="AJ53" s="46"/>
      <c r="AK53" s="46"/>
      <c r="AL53" s="46"/>
      <c r="AM53" s="46"/>
      <c r="AN53" s="46"/>
      <c r="AO53" s="46"/>
      <c r="AP53" s="46"/>
      <c r="AQ53" s="46"/>
      <c r="AR53" s="46"/>
      <c r="AS53" s="46"/>
      <c r="AT53" s="46"/>
      <c r="AU53" s="46"/>
      <c r="AV53" s="46"/>
      <c r="AW53" s="46"/>
      <c r="AX53" s="46"/>
      <c r="AY53" s="46"/>
      <c r="AZ53" s="46"/>
      <c r="BA53" s="74"/>
      <c r="ED53" s="14"/>
      <c r="EE53" s="6"/>
      <c r="EF53" s="6" t="s">
        <v>134</v>
      </c>
      <c r="EH53" s="2"/>
      <c r="EM53" s="6" t="s">
        <v>135</v>
      </c>
    </row>
    <row r="54" spans="1:143" ht="9" customHeight="1">
      <c r="A54" s="156"/>
      <c r="B54" s="157"/>
      <c r="C54" s="111"/>
      <c r="D54" s="112"/>
      <c r="E54" s="112"/>
      <c r="F54" s="113"/>
      <c r="G54" s="47"/>
      <c r="H54" s="47"/>
      <c r="I54" s="47"/>
      <c r="J54" s="47"/>
      <c r="K54" s="47"/>
      <c r="L54" s="47"/>
      <c r="M54" s="47"/>
      <c r="N54" s="47"/>
      <c r="O54" s="47"/>
      <c r="P54" s="47"/>
      <c r="Q54" s="47"/>
      <c r="R54" s="47"/>
      <c r="S54" s="47"/>
      <c r="T54" s="47"/>
      <c r="U54" s="47"/>
      <c r="V54" s="47"/>
      <c r="W54" s="47"/>
      <c r="X54" s="47"/>
      <c r="Y54" s="47"/>
      <c r="Z54" s="47"/>
      <c r="AA54" s="47"/>
      <c r="AB54" s="47"/>
      <c r="AC54" s="114"/>
      <c r="AD54" s="113"/>
      <c r="AE54" s="47"/>
      <c r="AF54" s="47"/>
      <c r="AG54" s="47"/>
      <c r="AH54" s="47"/>
      <c r="AI54" s="47"/>
      <c r="AJ54" s="47"/>
      <c r="AK54" s="47"/>
      <c r="AL54" s="47"/>
      <c r="AM54" s="47"/>
      <c r="AN54" s="47"/>
      <c r="AO54" s="47"/>
      <c r="AP54" s="47"/>
      <c r="AQ54" s="47"/>
      <c r="AR54" s="47"/>
      <c r="AS54" s="47"/>
      <c r="AT54" s="47"/>
      <c r="AU54" s="47"/>
      <c r="AV54" s="47"/>
      <c r="AW54" s="47"/>
      <c r="AX54" s="47"/>
      <c r="AY54" s="47"/>
      <c r="AZ54" s="47"/>
      <c r="BA54" s="114"/>
      <c r="ED54" s="14"/>
      <c r="EE54" s="6"/>
      <c r="EF54" s="6" t="s">
        <v>137</v>
      </c>
      <c r="EH54" s="2"/>
      <c r="EM54" s="6" t="s">
        <v>136</v>
      </c>
    </row>
    <row r="55" spans="1:143" ht="10.5" customHeight="1">
      <c r="A55" s="115" t="s">
        <v>138</v>
      </c>
      <c r="B55" s="116"/>
      <c r="C55" s="121" t="s">
        <v>58</v>
      </c>
      <c r="D55" s="122"/>
      <c r="E55" s="122"/>
      <c r="F55" s="158" t="str">
        <f>IF(TRIM(stn)="","",new_siten_kn)</f>
        <v/>
      </c>
      <c r="G55" s="159"/>
      <c r="H55" s="159"/>
      <c r="I55" s="159"/>
      <c r="J55" s="159"/>
      <c r="K55" s="159"/>
      <c r="L55" s="159"/>
      <c r="M55" s="159"/>
      <c r="N55" s="159"/>
      <c r="O55" s="159"/>
      <c r="P55" s="159"/>
      <c r="Q55" s="159"/>
      <c r="R55" s="159"/>
      <c r="S55" s="159"/>
      <c r="T55" s="159"/>
      <c r="U55" s="159"/>
      <c r="V55" s="159"/>
      <c r="W55" s="159"/>
      <c r="X55" s="159"/>
      <c r="Y55" s="159"/>
      <c r="Z55" s="159"/>
      <c r="AA55" s="159"/>
      <c r="AB55" s="159"/>
      <c r="AC55" s="160"/>
      <c r="AD55" s="158" t="str">
        <f>IF(TRIM(stn)="","",old_siten_kn)</f>
        <v/>
      </c>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60"/>
      <c r="ED55" s="14"/>
      <c r="EE55" s="6"/>
      <c r="EF55" s="6" t="s">
        <v>139</v>
      </c>
      <c r="EH55" s="2"/>
      <c r="EM55" s="6" t="s">
        <v>140</v>
      </c>
    </row>
    <row r="56" spans="1:143" ht="10.5" customHeight="1">
      <c r="A56" s="117"/>
      <c r="B56" s="118"/>
      <c r="C56" s="99" t="s">
        <v>142</v>
      </c>
      <c r="D56" s="39"/>
      <c r="E56" s="39"/>
      <c r="F56" s="136" t="str">
        <f>IF(TRIM(stn)="","",new_siten_nm)</f>
        <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61"/>
      <c r="AD56" s="136" t="str">
        <f>IF(TRIM(stn)="","",old_siten_nm)</f>
        <v/>
      </c>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61"/>
      <c r="ED56" s="14"/>
      <c r="EE56" s="6"/>
      <c r="EF56" s="6" t="s">
        <v>143</v>
      </c>
      <c r="EH56" s="2"/>
      <c r="EM56" s="6" t="s">
        <v>141</v>
      </c>
    </row>
    <row r="57" spans="1:143" ht="10.5" customHeight="1">
      <c r="A57" s="117"/>
      <c r="B57" s="118"/>
      <c r="C57" s="99"/>
      <c r="D57" s="39"/>
      <c r="E57" s="39"/>
      <c r="F57" s="108"/>
      <c r="G57" s="109"/>
      <c r="H57" s="109"/>
      <c r="I57" s="109"/>
      <c r="J57" s="109"/>
      <c r="K57" s="109"/>
      <c r="L57" s="109"/>
      <c r="M57" s="109"/>
      <c r="N57" s="109"/>
      <c r="O57" s="109"/>
      <c r="P57" s="109"/>
      <c r="Q57" s="109"/>
      <c r="R57" s="109"/>
      <c r="S57" s="109"/>
      <c r="T57" s="109"/>
      <c r="U57" s="109"/>
      <c r="V57" s="109"/>
      <c r="W57" s="109"/>
      <c r="X57" s="109"/>
      <c r="Y57" s="109"/>
      <c r="Z57" s="109"/>
      <c r="AA57" s="109"/>
      <c r="AB57" s="109"/>
      <c r="AC57" s="110"/>
      <c r="AD57" s="108"/>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10"/>
      <c r="ED57" s="14"/>
      <c r="EE57" s="6"/>
      <c r="EF57" s="6" t="s">
        <v>145</v>
      </c>
      <c r="EH57" s="2"/>
      <c r="EM57" s="6" t="s">
        <v>144</v>
      </c>
    </row>
    <row r="58" spans="1:143" ht="10.5" customHeight="1">
      <c r="A58" s="117"/>
      <c r="B58" s="118"/>
      <c r="C58" s="162" t="s">
        <v>66</v>
      </c>
      <c r="D58" s="103"/>
      <c r="E58" s="104"/>
      <c r="F58" s="103" t="s">
        <v>124</v>
      </c>
      <c r="G58" s="101"/>
      <c r="H58" s="102" t="str">
        <f>IF(TRIM(stn)="","",new_szt_zip&amp;"")</f>
        <v/>
      </c>
      <c r="I58" s="102"/>
      <c r="J58" s="102"/>
      <c r="K58" s="102"/>
      <c r="L58" s="102"/>
      <c r="M58" s="102"/>
      <c r="N58" s="102"/>
      <c r="O58" s="102"/>
      <c r="P58" s="102"/>
      <c r="Q58" s="102"/>
      <c r="R58" s="102"/>
      <c r="S58" s="103"/>
      <c r="T58" s="103"/>
      <c r="U58" s="103"/>
      <c r="V58" s="103"/>
      <c r="W58" s="103"/>
      <c r="X58" s="103"/>
      <c r="Y58" s="103"/>
      <c r="Z58" s="103"/>
      <c r="AA58" s="103"/>
      <c r="AB58" s="103"/>
      <c r="AC58" s="104"/>
      <c r="AD58" s="103" t="s">
        <v>124</v>
      </c>
      <c r="AE58" s="101"/>
      <c r="AF58" s="102" t="str">
        <f>IF(TRIM(stn)="","",old_szt_zip&amp;"")</f>
        <v/>
      </c>
      <c r="AG58" s="102"/>
      <c r="AH58" s="102"/>
      <c r="AI58" s="102"/>
      <c r="AJ58" s="102"/>
      <c r="AK58" s="102"/>
      <c r="AL58" s="102"/>
      <c r="AM58" s="102"/>
      <c r="AN58" s="102"/>
      <c r="AO58" s="102"/>
      <c r="AP58" s="102"/>
      <c r="AQ58" s="103"/>
      <c r="AR58" s="103"/>
      <c r="AS58" s="103"/>
      <c r="AT58" s="103"/>
      <c r="AU58" s="103"/>
      <c r="AV58" s="103"/>
      <c r="AW58" s="103"/>
      <c r="AX58" s="103"/>
      <c r="AY58" s="103"/>
      <c r="AZ58" s="103"/>
      <c r="BA58" s="104"/>
      <c r="ED58" s="14"/>
      <c r="EE58" s="6"/>
      <c r="EF58" s="6" t="s">
        <v>146</v>
      </c>
      <c r="EH58" s="2"/>
      <c r="EM58" s="6" t="s">
        <v>147</v>
      </c>
    </row>
    <row r="59" spans="1:143" ht="7.5" customHeight="1">
      <c r="A59" s="117"/>
      <c r="B59" s="118"/>
      <c r="C59" s="163"/>
      <c r="D59" s="68"/>
      <c r="E59" s="164"/>
      <c r="F59" s="105" t="str">
        <f>IF(TRIM(stn)="","",new_szt_tdfk&amp;new_szt_skg&amp;new_szt_cs&amp;new_szt_bnt&amp;"　"&amp;new_szt_tat)</f>
        <v/>
      </c>
      <c r="G59" s="106"/>
      <c r="H59" s="106"/>
      <c r="I59" s="106"/>
      <c r="J59" s="106"/>
      <c r="K59" s="106"/>
      <c r="L59" s="106"/>
      <c r="M59" s="106"/>
      <c r="N59" s="106"/>
      <c r="O59" s="106"/>
      <c r="P59" s="106"/>
      <c r="Q59" s="106"/>
      <c r="R59" s="106"/>
      <c r="S59" s="106"/>
      <c r="T59" s="106"/>
      <c r="U59" s="106"/>
      <c r="V59" s="106"/>
      <c r="W59" s="106"/>
      <c r="X59" s="106"/>
      <c r="Y59" s="106"/>
      <c r="Z59" s="106"/>
      <c r="AA59" s="106"/>
      <c r="AB59" s="106"/>
      <c r="AC59" s="107"/>
      <c r="AD59" s="105" t="str">
        <f>IF(TRIM(stn)="","",old_szt_tdfk&amp;old_szt_skg&amp;old_szt_cs&amp;old_szt_bnt&amp;"　"&amp;old_szt_tat)</f>
        <v/>
      </c>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7"/>
      <c r="ED59" s="14"/>
      <c r="EE59" s="6"/>
      <c r="EF59" s="6" t="s">
        <v>149</v>
      </c>
      <c r="EH59" s="2"/>
      <c r="EM59" s="6" t="s">
        <v>148</v>
      </c>
    </row>
    <row r="60" spans="1:143" ht="7.5" customHeight="1">
      <c r="A60" s="117"/>
      <c r="B60" s="118"/>
      <c r="C60" s="163"/>
      <c r="D60" s="68"/>
      <c r="E60" s="164"/>
      <c r="F60" s="105"/>
      <c r="G60" s="106"/>
      <c r="H60" s="106"/>
      <c r="I60" s="106"/>
      <c r="J60" s="106"/>
      <c r="K60" s="106"/>
      <c r="L60" s="106"/>
      <c r="M60" s="106"/>
      <c r="N60" s="106"/>
      <c r="O60" s="106"/>
      <c r="P60" s="106"/>
      <c r="Q60" s="106"/>
      <c r="R60" s="106"/>
      <c r="S60" s="106"/>
      <c r="T60" s="106"/>
      <c r="U60" s="106"/>
      <c r="V60" s="106"/>
      <c r="W60" s="106"/>
      <c r="X60" s="106"/>
      <c r="Y60" s="106"/>
      <c r="Z60" s="106"/>
      <c r="AA60" s="106"/>
      <c r="AB60" s="106"/>
      <c r="AC60" s="107"/>
      <c r="AD60" s="105"/>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7"/>
      <c r="ED60" s="14"/>
      <c r="EE60" s="6"/>
      <c r="EF60" s="6" t="s">
        <v>151</v>
      </c>
      <c r="EH60" s="2"/>
      <c r="EM60" s="6" t="s">
        <v>150</v>
      </c>
    </row>
    <row r="61" spans="1:143" ht="7.5" customHeight="1">
      <c r="A61" s="117"/>
      <c r="B61" s="118"/>
      <c r="C61" s="163"/>
      <c r="D61" s="68"/>
      <c r="E61" s="164"/>
      <c r="F61" s="105"/>
      <c r="G61" s="106"/>
      <c r="H61" s="106"/>
      <c r="I61" s="106"/>
      <c r="J61" s="106"/>
      <c r="K61" s="106"/>
      <c r="L61" s="106"/>
      <c r="M61" s="106"/>
      <c r="N61" s="106"/>
      <c r="O61" s="106"/>
      <c r="P61" s="106"/>
      <c r="Q61" s="106"/>
      <c r="R61" s="106"/>
      <c r="S61" s="106"/>
      <c r="T61" s="106"/>
      <c r="U61" s="106"/>
      <c r="V61" s="106"/>
      <c r="W61" s="106"/>
      <c r="X61" s="106"/>
      <c r="Y61" s="106"/>
      <c r="Z61" s="106"/>
      <c r="AA61" s="106"/>
      <c r="AB61" s="106"/>
      <c r="AC61" s="107"/>
      <c r="AD61" s="105"/>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7"/>
      <c r="ED61" s="14"/>
      <c r="EE61" s="6"/>
      <c r="EF61" s="6" t="s">
        <v>153</v>
      </c>
      <c r="EH61" s="2"/>
      <c r="EM61" s="6" t="s">
        <v>152</v>
      </c>
    </row>
    <row r="62" spans="1:143" ht="7.5" customHeight="1">
      <c r="A62" s="117"/>
      <c r="B62" s="118"/>
      <c r="C62" s="165"/>
      <c r="D62" s="166"/>
      <c r="E62" s="167"/>
      <c r="F62" s="108"/>
      <c r="G62" s="109"/>
      <c r="H62" s="109"/>
      <c r="I62" s="109"/>
      <c r="J62" s="109"/>
      <c r="K62" s="109"/>
      <c r="L62" s="109"/>
      <c r="M62" s="109"/>
      <c r="N62" s="109"/>
      <c r="O62" s="109"/>
      <c r="P62" s="109"/>
      <c r="Q62" s="109"/>
      <c r="R62" s="109"/>
      <c r="S62" s="109"/>
      <c r="T62" s="109"/>
      <c r="U62" s="109"/>
      <c r="V62" s="109"/>
      <c r="W62" s="109"/>
      <c r="X62" s="109"/>
      <c r="Y62" s="109"/>
      <c r="Z62" s="109"/>
      <c r="AA62" s="109"/>
      <c r="AB62" s="109"/>
      <c r="AC62" s="110"/>
      <c r="AD62" s="108"/>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10"/>
      <c r="ED62" s="14"/>
      <c r="EE62" s="6"/>
      <c r="EF62" s="6" t="s">
        <v>155</v>
      </c>
      <c r="EH62" s="2"/>
      <c r="EM62" s="6" t="s">
        <v>154</v>
      </c>
    </row>
    <row r="63" spans="1:143" ht="9" customHeight="1">
      <c r="A63" s="117"/>
      <c r="B63" s="118"/>
      <c r="C63" s="72" t="s">
        <v>77</v>
      </c>
      <c r="D63" s="39"/>
      <c r="E63" s="39"/>
      <c r="F63" s="73" t="str">
        <f>IF((OR(TRIM(stn)="",TRIM(new_szt_tel)="")),"",new_szt_tel&amp;"")</f>
        <v/>
      </c>
      <c r="G63" s="46"/>
      <c r="H63" s="46"/>
      <c r="I63" s="46"/>
      <c r="J63" s="46"/>
      <c r="K63" s="46"/>
      <c r="L63" s="46"/>
      <c r="M63" s="46"/>
      <c r="N63" s="46"/>
      <c r="O63" s="46"/>
      <c r="P63" s="46"/>
      <c r="Q63" s="46"/>
      <c r="R63" s="46"/>
      <c r="S63" s="46"/>
      <c r="T63" s="46"/>
      <c r="U63" s="46"/>
      <c r="V63" s="46"/>
      <c r="W63" s="46"/>
      <c r="X63" s="46"/>
      <c r="Y63" s="46"/>
      <c r="Z63" s="46"/>
      <c r="AA63" s="46"/>
      <c r="AB63" s="46"/>
      <c r="AC63" s="74"/>
      <c r="AD63" s="73" t="str">
        <f>IF((OR(TRIM(stn)="",TRIM(old_szt_tel)="")),"",old_szt_tel&amp;"")</f>
        <v/>
      </c>
      <c r="AE63" s="46"/>
      <c r="AF63" s="46"/>
      <c r="AG63" s="46"/>
      <c r="AH63" s="46"/>
      <c r="AI63" s="46"/>
      <c r="AJ63" s="46"/>
      <c r="AK63" s="46"/>
      <c r="AL63" s="46"/>
      <c r="AM63" s="46"/>
      <c r="AN63" s="46"/>
      <c r="AO63" s="46"/>
      <c r="AP63" s="46"/>
      <c r="AQ63" s="46"/>
      <c r="AR63" s="46"/>
      <c r="AS63" s="46"/>
      <c r="AT63" s="46"/>
      <c r="AU63" s="46"/>
      <c r="AV63" s="46"/>
      <c r="AW63" s="46"/>
      <c r="AX63" s="46"/>
      <c r="AY63" s="46"/>
      <c r="AZ63" s="46"/>
      <c r="BA63" s="74"/>
      <c r="ED63" s="14"/>
      <c r="EE63" s="6"/>
      <c r="EF63" s="6" t="s">
        <v>156</v>
      </c>
      <c r="EH63" s="2"/>
      <c r="EM63" s="6" t="s">
        <v>157</v>
      </c>
    </row>
    <row r="64" spans="1:143" ht="9" customHeight="1">
      <c r="A64" s="117"/>
      <c r="B64" s="118"/>
      <c r="C64" s="72"/>
      <c r="D64" s="39"/>
      <c r="E64" s="39"/>
      <c r="F64" s="75"/>
      <c r="G64" s="76"/>
      <c r="H64" s="76"/>
      <c r="I64" s="76"/>
      <c r="J64" s="76"/>
      <c r="K64" s="76"/>
      <c r="L64" s="76"/>
      <c r="M64" s="76"/>
      <c r="N64" s="76"/>
      <c r="O64" s="76"/>
      <c r="P64" s="76"/>
      <c r="Q64" s="76"/>
      <c r="R64" s="76"/>
      <c r="S64" s="76"/>
      <c r="T64" s="76"/>
      <c r="U64" s="76"/>
      <c r="V64" s="76"/>
      <c r="W64" s="76"/>
      <c r="X64" s="76"/>
      <c r="Y64" s="76"/>
      <c r="Z64" s="76"/>
      <c r="AA64" s="76"/>
      <c r="AB64" s="76"/>
      <c r="AC64" s="77"/>
      <c r="AD64" s="75"/>
      <c r="AE64" s="76"/>
      <c r="AF64" s="76"/>
      <c r="AG64" s="76"/>
      <c r="AH64" s="76"/>
      <c r="AI64" s="76"/>
      <c r="AJ64" s="76"/>
      <c r="AK64" s="76"/>
      <c r="AL64" s="76"/>
      <c r="AM64" s="76"/>
      <c r="AN64" s="76"/>
      <c r="AO64" s="76"/>
      <c r="AP64" s="76"/>
      <c r="AQ64" s="76"/>
      <c r="AR64" s="76"/>
      <c r="AS64" s="76"/>
      <c r="AT64" s="76"/>
      <c r="AU64" s="76"/>
      <c r="AV64" s="76"/>
      <c r="AW64" s="76"/>
      <c r="AX64" s="76"/>
      <c r="AY64" s="76"/>
      <c r="AZ64" s="76"/>
      <c r="BA64" s="77"/>
      <c r="ED64" s="14"/>
      <c r="EE64" s="6"/>
      <c r="EF64" s="6" t="s">
        <v>159</v>
      </c>
      <c r="EH64" s="2"/>
      <c r="EM64" s="6" t="s">
        <v>158</v>
      </c>
    </row>
    <row r="65" spans="1:143" ht="9" customHeight="1">
      <c r="A65" s="117"/>
      <c r="B65" s="118"/>
      <c r="C65" s="72" t="s">
        <v>82</v>
      </c>
      <c r="D65" s="39"/>
      <c r="E65" s="39"/>
      <c r="F65" s="73" t="str">
        <f>IF((OR(TRIM(stn)="",TRIM(new_szt_fax)="")),"",new_szt_fax&amp;"")</f>
        <v/>
      </c>
      <c r="G65" s="46"/>
      <c r="H65" s="46"/>
      <c r="I65" s="46"/>
      <c r="J65" s="46"/>
      <c r="K65" s="46"/>
      <c r="L65" s="46"/>
      <c r="M65" s="46"/>
      <c r="N65" s="46"/>
      <c r="O65" s="46"/>
      <c r="P65" s="46"/>
      <c r="Q65" s="46"/>
      <c r="R65" s="46"/>
      <c r="S65" s="46"/>
      <c r="T65" s="46"/>
      <c r="U65" s="46"/>
      <c r="V65" s="46"/>
      <c r="W65" s="46"/>
      <c r="X65" s="46"/>
      <c r="Y65" s="46"/>
      <c r="Z65" s="46"/>
      <c r="AA65" s="46"/>
      <c r="AB65" s="46"/>
      <c r="AC65" s="74"/>
      <c r="AD65" s="73" t="str">
        <f>IF((OR(TRIM(stn)="",TRIM(old_szt_fax)="")),"",old_szt_fax&amp;"")</f>
        <v/>
      </c>
      <c r="AE65" s="46"/>
      <c r="AF65" s="46"/>
      <c r="AG65" s="46"/>
      <c r="AH65" s="46"/>
      <c r="AI65" s="46"/>
      <c r="AJ65" s="46"/>
      <c r="AK65" s="46"/>
      <c r="AL65" s="46"/>
      <c r="AM65" s="46"/>
      <c r="AN65" s="46"/>
      <c r="AO65" s="46"/>
      <c r="AP65" s="46"/>
      <c r="AQ65" s="46"/>
      <c r="AR65" s="46"/>
      <c r="AS65" s="46"/>
      <c r="AT65" s="46"/>
      <c r="AU65" s="46"/>
      <c r="AV65" s="46"/>
      <c r="AW65" s="46"/>
      <c r="AX65" s="46"/>
      <c r="AY65" s="46"/>
      <c r="AZ65" s="46"/>
      <c r="BA65" s="74"/>
      <c r="ED65" s="14"/>
      <c r="EE65" s="6"/>
      <c r="EF65" s="6" t="s">
        <v>160</v>
      </c>
      <c r="EH65" s="2"/>
      <c r="EM65" s="6" t="s">
        <v>161</v>
      </c>
    </row>
    <row r="66" spans="1:143" ht="9" customHeight="1">
      <c r="A66" s="117"/>
      <c r="B66" s="118"/>
      <c r="C66" s="168"/>
      <c r="D66" s="41"/>
      <c r="E66" s="41"/>
      <c r="F66" s="75"/>
      <c r="G66" s="76"/>
      <c r="H66" s="76"/>
      <c r="I66" s="76"/>
      <c r="J66" s="76"/>
      <c r="K66" s="76"/>
      <c r="L66" s="76"/>
      <c r="M66" s="76"/>
      <c r="N66" s="76"/>
      <c r="O66" s="76"/>
      <c r="P66" s="76"/>
      <c r="Q66" s="76"/>
      <c r="R66" s="76"/>
      <c r="S66" s="76"/>
      <c r="T66" s="76"/>
      <c r="U66" s="76"/>
      <c r="V66" s="76"/>
      <c r="W66" s="76"/>
      <c r="X66" s="76"/>
      <c r="Y66" s="76"/>
      <c r="Z66" s="76"/>
      <c r="AA66" s="76"/>
      <c r="AB66" s="76"/>
      <c r="AC66" s="77"/>
      <c r="AD66" s="75"/>
      <c r="AE66" s="76"/>
      <c r="AF66" s="76"/>
      <c r="AG66" s="76"/>
      <c r="AH66" s="76"/>
      <c r="AI66" s="76"/>
      <c r="AJ66" s="76"/>
      <c r="AK66" s="76"/>
      <c r="AL66" s="76"/>
      <c r="AM66" s="76"/>
      <c r="AN66" s="76"/>
      <c r="AO66" s="76"/>
      <c r="AP66" s="76"/>
      <c r="AQ66" s="76"/>
      <c r="AR66" s="76"/>
      <c r="AS66" s="76"/>
      <c r="AT66" s="76"/>
      <c r="AU66" s="76"/>
      <c r="AV66" s="76"/>
      <c r="AW66" s="76"/>
      <c r="AX66" s="76"/>
      <c r="AY66" s="76"/>
      <c r="AZ66" s="76"/>
      <c r="BA66" s="77"/>
      <c r="ED66" s="14"/>
      <c r="EE66" s="6"/>
      <c r="EF66" s="6" t="s">
        <v>163</v>
      </c>
      <c r="EH66" s="2"/>
      <c r="EM66" s="6" t="s">
        <v>162</v>
      </c>
    </row>
    <row r="67" spans="1:143" ht="9.75" customHeight="1">
      <c r="A67" s="117"/>
      <c r="B67" s="118"/>
      <c r="C67" s="141" t="s">
        <v>87</v>
      </c>
      <c r="D67" s="142"/>
      <c r="E67" s="142"/>
      <c r="F67" s="145" t="str">
        <f>IF(TRIM(stn)="","",new_email1)</f>
        <v/>
      </c>
      <c r="G67" s="146"/>
      <c r="H67" s="146"/>
      <c r="I67" s="146"/>
      <c r="J67" s="146"/>
      <c r="K67" s="146"/>
      <c r="L67" s="146"/>
      <c r="M67" s="146"/>
      <c r="N67" s="146"/>
      <c r="O67" s="146"/>
      <c r="P67" s="146"/>
      <c r="Q67" s="146"/>
      <c r="R67" s="146"/>
      <c r="S67" s="146"/>
      <c r="T67" s="146"/>
      <c r="U67" s="146"/>
      <c r="V67" s="146"/>
      <c r="W67" s="146"/>
      <c r="X67" s="146"/>
      <c r="Y67" s="146"/>
      <c r="Z67" s="146"/>
      <c r="AA67" s="146"/>
      <c r="AB67" s="146"/>
      <c r="AC67" s="147"/>
      <c r="AD67" s="145" t="str">
        <f>IF(TRIM(stn)="","",old_email1)</f>
        <v/>
      </c>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7"/>
      <c r="ED67" s="14"/>
      <c r="EE67" s="6"/>
      <c r="EF67" s="6" t="s">
        <v>164</v>
      </c>
      <c r="EG67" s="2"/>
      <c r="EH67" s="2"/>
      <c r="EM67" s="6" t="s">
        <v>165</v>
      </c>
    </row>
    <row r="68" spans="1:143" ht="9.75" customHeight="1">
      <c r="A68" s="117"/>
      <c r="B68" s="118"/>
      <c r="C68" s="143"/>
      <c r="D68" s="144"/>
      <c r="E68" s="144"/>
      <c r="F68" s="148"/>
      <c r="G68" s="149"/>
      <c r="H68" s="149"/>
      <c r="I68" s="149"/>
      <c r="J68" s="149"/>
      <c r="K68" s="149"/>
      <c r="L68" s="149"/>
      <c r="M68" s="149"/>
      <c r="N68" s="149"/>
      <c r="O68" s="149"/>
      <c r="P68" s="149"/>
      <c r="Q68" s="149"/>
      <c r="R68" s="149"/>
      <c r="S68" s="149"/>
      <c r="T68" s="149"/>
      <c r="U68" s="149"/>
      <c r="V68" s="149"/>
      <c r="W68" s="149"/>
      <c r="X68" s="149"/>
      <c r="Y68" s="149"/>
      <c r="Z68" s="149"/>
      <c r="AA68" s="149"/>
      <c r="AB68" s="149"/>
      <c r="AC68" s="150"/>
      <c r="AD68" s="148"/>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50"/>
      <c r="ED68" s="14"/>
      <c r="EE68" s="6"/>
      <c r="EF68" s="6" t="s">
        <v>167</v>
      </c>
      <c r="EG68" s="2"/>
      <c r="EH68" s="2"/>
      <c r="EM68" s="6" t="s">
        <v>166</v>
      </c>
    </row>
    <row r="69" spans="1:143" ht="9.75" customHeight="1">
      <c r="A69" s="117"/>
      <c r="B69" s="118"/>
      <c r="C69" s="141" t="s">
        <v>92</v>
      </c>
      <c r="D69" s="142"/>
      <c r="E69" s="142"/>
      <c r="F69" s="145" t="str">
        <f>IF(OR(TRIM(stn)="",ISBLANK(new_email2)),"",new_email2)</f>
        <v/>
      </c>
      <c r="G69" s="146"/>
      <c r="H69" s="146"/>
      <c r="I69" s="146"/>
      <c r="J69" s="146"/>
      <c r="K69" s="146"/>
      <c r="L69" s="146"/>
      <c r="M69" s="146"/>
      <c r="N69" s="146"/>
      <c r="O69" s="146"/>
      <c r="P69" s="146"/>
      <c r="Q69" s="146"/>
      <c r="R69" s="146"/>
      <c r="S69" s="146"/>
      <c r="T69" s="146"/>
      <c r="U69" s="146"/>
      <c r="V69" s="146"/>
      <c r="W69" s="146"/>
      <c r="X69" s="146"/>
      <c r="Y69" s="146"/>
      <c r="Z69" s="146"/>
      <c r="AA69" s="146"/>
      <c r="AB69" s="146"/>
      <c r="AC69" s="147"/>
      <c r="AD69" s="145" t="str">
        <f>IF(OR(TRIM(stn)="",ISBLANK(old_email2)),"",old_email2)</f>
        <v/>
      </c>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7"/>
      <c r="ED69" s="14"/>
      <c r="EE69" s="6"/>
      <c r="EF69" s="6" t="s">
        <v>168</v>
      </c>
      <c r="EG69" s="2"/>
      <c r="EH69" s="2"/>
      <c r="EM69" s="6" t="s">
        <v>169</v>
      </c>
    </row>
    <row r="70" spans="1:143" ht="9.75" customHeight="1">
      <c r="A70" s="119"/>
      <c r="B70" s="120"/>
      <c r="C70" s="151"/>
      <c r="D70" s="152"/>
      <c r="E70" s="152"/>
      <c r="F70" s="153"/>
      <c r="G70" s="154"/>
      <c r="H70" s="154"/>
      <c r="I70" s="154"/>
      <c r="J70" s="154"/>
      <c r="K70" s="154"/>
      <c r="L70" s="154"/>
      <c r="M70" s="154"/>
      <c r="N70" s="154"/>
      <c r="O70" s="154"/>
      <c r="P70" s="154"/>
      <c r="Q70" s="154"/>
      <c r="R70" s="154"/>
      <c r="S70" s="154"/>
      <c r="T70" s="154"/>
      <c r="U70" s="154"/>
      <c r="V70" s="154"/>
      <c r="W70" s="154"/>
      <c r="X70" s="154"/>
      <c r="Y70" s="154"/>
      <c r="Z70" s="154"/>
      <c r="AA70" s="154"/>
      <c r="AB70" s="154"/>
      <c r="AC70" s="155"/>
      <c r="AD70" s="153"/>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5"/>
      <c r="ED70" s="14"/>
      <c r="EE70" s="6"/>
      <c r="EF70" s="6" t="s">
        <v>171</v>
      </c>
      <c r="EG70" s="2"/>
      <c r="EH70" s="2"/>
      <c r="EM70" s="6" t="s">
        <v>170</v>
      </c>
    </row>
    <row r="71" spans="1:143" ht="10.5" customHeight="1">
      <c r="A71" s="156" t="s">
        <v>172</v>
      </c>
      <c r="B71" s="157"/>
      <c r="C71" s="121" t="s">
        <v>58</v>
      </c>
      <c r="D71" s="122"/>
      <c r="E71" s="122"/>
      <c r="F71" s="123" t="str">
        <f>IF(ISBLANK(VLOOKUP("政令使用人",daisei,4,FALSE)),"",VLOOKUP("政令使用人",daisei,4,FALSE))</f>
        <v/>
      </c>
      <c r="G71" s="124"/>
      <c r="H71" s="124"/>
      <c r="I71" s="124"/>
      <c r="J71" s="124"/>
      <c r="K71" s="124"/>
      <c r="L71" s="124"/>
      <c r="M71" s="124"/>
      <c r="N71" s="124"/>
      <c r="O71" s="124"/>
      <c r="P71" s="124"/>
      <c r="Q71" s="124"/>
      <c r="R71" s="124"/>
      <c r="S71" s="124"/>
      <c r="T71" s="124"/>
      <c r="U71" s="124"/>
      <c r="V71" s="124"/>
      <c r="W71" s="124"/>
      <c r="X71" s="125"/>
      <c r="Y71" s="126" t="s">
        <v>97</v>
      </c>
      <c r="Z71" s="129" t="str">
        <f>LEFT(VLOOKUP("政令使用人",daisei,7,FALSE),1)</f>
        <v/>
      </c>
      <c r="AA71" s="130"/>
      <c r="AB71" s="130"/>
      <c r="AC71" s="131"/>
      <c r="AD71" s="123" t="str">
        <f>IF(ISBLANK(VLOOKUP("政令使用人",daisei,22,FALSE)),"",VLOOKUP("政令使用人",daisei,22,FALSE))</f>
        <v/>
      </c>
      <c r="AE71" s="124"/>
      <c r="AF71" s="124"/>
      <c r="AG71" s="124"/>
      <c r="AH71" s="124"/>
      <c r="AI71" s="124"/>
      <c r="AJ71" s="124"/>
      <c r="AK71" s="124"/>
      <c r="AL71" s="124"/>
      <c r="AM71" s="124"/>
      <c r="AN71" s="124"/>
      <c r="AO71" s="124"/>
      <c r="AP71" s="124"/>
      <c r="AQ71" s="124"/>
      <c r="AR71" s="124"/>
      <c r="AS71" s="124"/>
      <c r="AT71" s="124"/>
      <c r="AU71" s="124"/>
      <c r="AV71" s="125"/>
      <c r="AW71" s="126" t="s">
        <v>97</v>
      </c>
      <c r="AX71" s="129" t="str">
        <f>LEFT(VLOOKUP("政令使用人",daisei,25,FALSE),1)</f>
        <v/>
      </c>
      <c r="AY71" s="130"/>
      <c r="AZ71" s="130"/>
      <c r="BA71" s="131"/>
      <c r="ED71" s="14"/>
      <c r="EE71" s="6"/>
      <c r="EF71" s="6" t="s">
        <v>173</v>
      </c>
      <c r="EH71" s="2"/>
      <c r="EM71" s="6" t="s">
        <v>174</v>
      </c>
    </row>
    <row r="72" spans="1:143" ht="10.5" customHeight="1">
      <c r="A72" s="156"/>
      <c r="B72" s="157"/>
      <c r="C72" s="99" t="s">
        <v>102</v>
      </c>
      <c r="D72" s="39"/>
      <c r="E72" s="39"/>
      <c r="F72" s="136" t="str">
        <f>IF(ISBLANK(VLOOKUP("政令使用人",daisei,3,FALSE)),"",VLOOKUP("政令使用人",daisei,3,FALSE))</f>
        <v/>
      </c>
      <c r="G72" s="137"/>
      <c r="H72" s="137"/>
      <c r="I72" s="137"/>
      <c r="J72" s="137"/>
      <c r="K72" s="137"/>
      <c r="L72" s="137"/>
      <c r="M72" s="137"/>
      <c r="N72" s="137"/>
      <c r="O72" s="137"/>
      <c r="P72" s="137"/>
      <c r="Q72" s="137"/>
      <c r="R72" s="137"/>
      <c r="S72" s="137"/>
      <c r="T72" s="137"/>
      <c r="U72" s="137"/>
      <c r="V72" s="137"/>
      <c r="W72" s="137"/>
      <c r="X72" s="138"/>
      <c r="Y72" s="127"/>
      <c r="Z72" s="132"/>
      <c r="AA72" s="86"/>
      <c r="AB72" s="86"/>
      <c r="AC72" s="133"/>
      <c r="AD72" s="136" t="str">
        <f>IF(ISBLANK(VLOOKUP("政令使用人",daisei,21,FALSE)),"",VLOOKUP("政令使用人",daisei,21,FALSE))</f>
        <v/>
      </c>
      <c r="AE72" s="137"/>
      <c r="AF72" s="137"/>
      <c r="AG72" s="137"/>
      <c r="AH72" s="137"/>
      <c r="AI72" s="137"/>
      <c r="AJ72" s="137"/>
      <c r="AK72" s="137"/>
      <c r="AL72" s="137"/>
      <c r="AM72" s="137"/>
      <c r="AN72" s="137"/>
      <c r="AO72" s="137"/>
      <c r="AP72" s="137"/>
      <c r="AQ72" s="137"/>
      <c r="AR72" s="137"/>
      <c r="AS72" s="137"/>
      <c r="AT72" s="137"/>
      <c r="AU72" s="137"/>
      <c r="AV72" s="138"/>
      <c r="AW72" s="127"/>
      <c r="AX72" s="132"/>
      <c r="AY72" s="86"/>
      <c r="AZ72" s="86"/>
      <c r="BA72" s="133"/>
      <c r="ED72" s="14"/>
      <c r="EE72" s="6"/>
      <c r="EF72" s="6" t="s">
        <v>175</v>
      </c>
      <c r="EH72" s="2"/>
      <c r="EM72" s="6" t="s">
        <v>176</v>
      </c>
    </row>
    <row r="73" spans="1:143" ht="10.5" customHeight="1">
      <c r="A73" s="156"/>
      <c r="B73" s="157"/>
      <c r="C73" s="99"/>
      <c r="D73" s="39"/>
      <c r="E73" s="39"/>
      <c r="F73" s="108"/>
      <c r="G73" s="109"/>
      <c r="H73" s="109"/>
      <c r="I73" s="109"/>
      <c r="J73" s="109"/>
      <c r="K73" s="109"/>
      <c r="L73" s="109"/>
      <c r="M73" s="109"/>
      <c r="N73" s="109"/>
      <c r="O73" s="109"/>
      <c r="P73" s="109"/>
      <c r="Q73" s="109"/>
      <c r="R73" s="109"/>
      <c r="S73" s="109"/>
      <c r="T73" s="109"/>
      <c r="U73" s="109"/>
      <c r="V73" s="109"/>
      <c r="W73" s="109"/>
      <c r="X73" s="139"/>
      <c r="Y73" s="128"/>
      <c r="Z73" s="134"/>
      <c r="AA73" s="87"/>
      <c r="AB73" s="87"/>
      <c r="AC73" s="135"/>
      <c r="AD73" s="108"/>
      <c r="AE73" s="109"/>
      <c r="AF73" s="109"/>
      <c r="AG73" s="109"/>
      <c r="AH73" s="109"/>
      <c r="AI73" s="109"/>
      <c r="AJ73" s="109"/>
      <c r="AK73" s="109"/>
      <c r="AL73" s="109"/>
      <c r="AM73" s="109"/>
      <c r="AN73" s="109"/>
      <c r="AO73" s="109"/>
      <c r="AP73" s="109"/>
      <c r="AQ73" s="109"/>
      <c r="AR73" s="109"/>
      <c r="AS73" s="109"/>
      <c r="AT73" s="109"/>
      <c r="AU73" s="109"/>
      <c r="AV73" s="139"/>
      <c r="AW73" s="128"/>
      <c r="AX73" s="134"/>
      <c r="AY73" s="87"/>
      <c r="AZ73" s="87"/>
      <c r="BA73" s="135"/>
      <c r="ED73" s="14"/>
      <c r="EE73" s="6"/>
      <c r="EF73" s="6" t="s">
        <v>178</v>
      </c>
      <c r="EH73" s="2"/>
      <c r="EM73" s="6" t="s">
        <v>177</v>
      </c>
    </row>
    <row r="74" spans="1:143" ht="9" customHeight="1">
      <c r="A74" s="156"/>
      <c r="B74" s="157"/>
      <c r="C74" s="99" t="s">
        <v>106</v>
      </c>
      <c r="D74" s="39"/>
      <c r="E74" s="39"/>
      <c r="F74" s="42" t="str">
        <f>IF(ISBLANK(VLOOKUP("政令使用人",daisei,8,FALSE)),"",TEXT(VLOOKUP("政令使用人",daisei,8,FALSE),"ggg"))</f>
        <v/>
      </c>
      <c r="G74" s="43"/>
      <c r="H74" s="43"/>
      <c r="I74" s="43"/>
      <c r="J74" s="43"/>
      <c r="K74" s="43"/>
      <c r="L74" s="43"/>
      <c r="M74" s="43"/>
      <c r="N74" s="43"/>
      <c r="O74" s="46" t="str">
        <f>IF(ISBLANK(VLOOKUP("政令使用人",daisei,8,FALSE)),"",TEXT(VLOOKUP("政令使用人",daisei,8,FALSE),"e"))</f>
        <v/>
      </c>
      <c r="P74" s="46"/>
      <c r="Q74" s="46"/>
      <c r="R74" s="95" t="s">
        <v>108</v>
      </c>
      <c r="S74" s="95"/>
      <c r="T74" s="46" t="str">
        <f>IF(ISBLANK(VLOOKUP("政令使用人",daisei,8,FALSE)),"",MONTH(VLOOKUP("政令使用人",daisei,8,FALSE)))</f>
        <v/>
      </c>
      <c r="U74" s="46"/>
      <c r="V74" s="46"/>
      <c r="W74" s="95" t="s">
        <v>107</v>
      </c>
      <c r="X74" s="95"/>
      <c r="Y74" s="46" t="str">
        <f>IF(ISBLANK(VLOOKUP("政令使用人",daisei,8,FALSE)),"",DAY(VLOOKUP("政令使用人",daisei,8,FALSE)))</f>
        <v/>
      </c>
      <c r="Z74" s="46"/>
      <c r="AA74" s="46"/>
      <c r="AB74" s="95" t="s">
        <v>109</v>
      </c>
      <c r="AC74" s="97"/>
      <c r="AD74" s="42" t="str">
        <f>IF(ISBLANK(VLOOKUP("政令使用人",daisei,26,FALSE)),"",TEXT(VLOOKUP("政令使用人",daisei,26,FALSE),"ggg"))</f>
        <v/>
      </c>
      <c r="AE74" s="43"/>
      <c r="AF74" s="43"/>
      <c r="AG74" s="43"/>
      <c r="AH74" s="43"/>
      <c r="AI74" s="43"/>
      <c r="AJ74" s="43"/>
      <c r="AK74" s="43"/>
      <c r="AL74" s="43"/>
      <c r="AM74" s="46" t="str">
        <f>IF(ISBLANK(VLOOKUP("政令使用人",daisei,26,FALSE)),"",TEXT(VLOOKUP("政令使用人",daisei,26,FALSE),"e"))</f>
        <v/>
      </c>
      <c r="AN74" s="46"/>
      <c r="AO74" s="46"/>
      <c r="AP74" s="95" t="s">
        <v>108</v>
      </c>
      <c r="AQ74" s="95"/>
      <c r="AR74" s="46" t="str">
        <f>IF(ISBLANK(VLOOKUP("政令使用人",daisei,26,FALSE)),"",MONTH(VLOOKUP("政令使用人",daisei,26,FALSE)))</f>
        <v/>
      </c>
      <c r="AS74" s="46"/>
      <c r="AT74" s="46"/>
      <c r="AU74" s="95" t="s">
        <v>107</v>
      </c>
      <c r="AV74" s="95"/>
      <c r="AW74" s="46" t="str">
        <f>IF(ISBLANK(VLOOKUP("政令使用人",daisei,26,FALSE)),"",DAY(VLOOKUP("政令使用人",daisei,26,FALSE)))</f>
        <v/>
      </c>
      <c r="AX74" s="46"/>
      <c r="AY74" s="46"/>
      <c r="AZ74" s="95" t="s">
        <v>109</v>
      </c>
      <c r="BA74" s="97"/>
      <c r="ED74" s="14"/>
      <c r="EE74" s="6"/>
      <c r="EF74" s="6" t="s">
        <v>180</v>
      </c>
      <c r="EM74" s="6" t="s">
        <v>179</v>
      </c>
    </row>
    <row r="75" spans="1:143" ht="9" customHeight="1">
      <c r="A75" s="156"/>
      <c r="B75" s="157"/>
      <c r="C75" s="99"/>
      <c r="D75" s="39"/>
      <c r="E75" s="39"/>
      <c r="F75" s="140"/>
      <c r="G75" s="87"/>
      <c r="H75" s="87"/>
      <c r="I75" s="87"/>
      <c r="J75" s="87"/>
      <c r="K75" s="87"/>
      <c r="L75" s="87"/>
      <c r="M75" s="87"/>
      <c r="N75" s="87"/>
      <c r="O75" s="76"/>
      <c r="P75" s="76"/>
      <c r="Q75" s="76"/>
      <c r="R75" s="96"/>
      <c r="S75" s="96"/>
      <c r="T75" s="76"/>
      <c r="U75" s="76"/>
      <c r="V75" s="76"/>
      <c r="W75" s="96"/>
      <c r="X75" s="96"/>
      <c r="Y75" s="76"/>
      <c r="Z75" s="76"/>
      <c r="AA75" s="76"/>
      <c r="AB75" s="96"/>
      <c r="AC75" s="98"/>
      <c r="AD75" s="140"/>
      <c r="AE75" s="87"/>
      <c r="AF75" s="87"/>
      <c r="AG75" s="87"/>
      <c r="AH75" s="87"/>
      <c r="AI75" s="87"/>
      <c r="AJ75" s="87"/>
      <c r="AK75" s="87"/>
      <c r="AL75" s="87"/>
      <c r="AM75" s="76"/>
      <c r="AN75" s="76"/>
      <c r="AO75" s="76"/>
      <c r="AP75" s="96"/>
      <c r="AQ75" s="96"/>
      <c r="AR75" s="76"/>
      <c r="AS75" s="76"/>
      <c r="AT75" s="76"/>
      <c r="AU75" s="96"/>
      <c r="AV75" s="96"/>
      <c r="AW75" s="76"/>
      <c r="AX75" s="76"/>
      <c r="AY75" s="76"/>
      <c r="AZ75" s="96"/>
      <c r="BA75" s="98"/>
      <c r="ED75" s="14"/>
      <c r="EE75" s="6"/>
      <c r="EF75" s="6" t="s">
        <v>182</v>
      </c>
      <c r="EM75" s="6" t="s">
        <v>181</v>
      </c>
    </row>
    <row r="76" spans="1:143" ht="10.5" customHeight="1">
      <c r="A76" s="156"/>
      <c r="B76" s="157"/>
      <c r="C76" s="99" t="s">
        <v>123</v>
      </c>
      <c r="D76" s="39"/>
      <c r="E76" s="39"/>
      <c r="F76" s="103" t="s">
        <v>124</v>
      </c>
      <c r="G76" s="101"/>
      <c r="H76" s="102" t="str">
        <f>VLOOKUP("政令使用人",daisei,12,FALSE)&amp;""</f>
        <v/>
      </c>
      <c r="I76" s="102"/>
      <c r="J76" s="102"/>
      <c r="K76" s="102"/>
      <c r="L76" s="102"/>
      <c r="M76" s="102"/>
      <c r="N76" s="102"/>
      <c r="O76" s="102"/>
      <c r="P76" s="102"/>
      <c r="Q76" s="102"/>
      <c r="R76" s="102"/>
      <c r="S76" s="103"/>
      <c r="T76" s="103"/>
      <c r="U76" s="103"/>
      <c r="V76" s="103"/>
      <c r="W76" s="103"/>
      <c r="X76" s="103"/>
      <c r="Y76" s="103"/>
      <c r="Z76" s="103"/>
      <c r="AA76" s="103"/>
      <c r="AB76" s="103"/>
      <c r="AC76" s="104"/>
      <c r="AD76" s="103" t="s">
        <v>124</v>
      </c>
      <c r="AE76" s="101"/>
      <c r="AF76" s="102" t="str">
        <f>VLOOKUP("政令使用人",daisei,30,FALSE)&amp;""</f>
        <v/>
      </c>
      <c r="AG76" s="102"/>
      <c r="AH76" s="102"/>
      <c r="AI76" s="102"/>
      <c r="AJ76" s="102"/>
      <c r="AK76" s="102"/>
      <c r="AL76" s="102"/>
      <c r="AM76" s="102"/>
      <c r="AN76" s="102"/>
      <c r="AO76" s="102"/>
      <c r="AP76" s="102"/>
      <c r="AQ76" s="103"/>
      <c r="AR76" s="103"/>
      <c r="AS76" s="103"/>
      <c r="AT76" s="103"/>
      <c r="AU76" s="103"/>
      <c r="AV76" s="103"/>
      <c r="AW76" s="103"/>
      <c r="AX76" s="103"/>
      <c r="AY76" s="103"/>
      <c r="AZ76" s="103"/>
      <c r="BA76" s="104"/>
      <c r="ED76" s="14"/>
      <c r="EE76" s="6"/>
      <c r="EF76" s="6" t="s">
        <v>183</v>
      </c>
    </row>
    <row r="77" spans="1:143" ht="7.5" customHeight="1">
      <c r="A77" s="156"/>
      <c r="B77" s="157"/>
      <c r="C77" s="99"/>
      <c r="D77" s="39"/>
      <c r="E77" s="39"/>
      <c r="F77" s="105" t="str">
        <f>VLOOKUP("政令使用人",daisei,13,FALSE)&amp;VLOOKUP("政令使用人",daisei,14,FALSE)&amp;VLOOKUP("政令使用人",daisei,15,FALSE)&amp;VLOOKUP("政令使用人",daisei,16,FALSE)&amp;"　"&amp;VLOOKUP("政令使用人",daisei,17,FALSE)</f>
        <v>　</v>
      </c>
      <c r="G77" s="106"/>
      <c r="H77" s="106"/>
      <c r="I77" s="106"/>
      <c r="J77" s="106"/>
      <c r="K77" s="106"/>
      <c r="L77" s="106"/>
      <c r="M77" s="106"/>
      <c r="N77" s="106"/>
      <c r="O77" s="106"/>
      <c r="P77" s="106"/>
      <c r="Q77" s="106"/>
      <c r="R77" s="106"/>
      <c r="S77" s="106"/>
      <c r="T77" s="106"/>
      <c r="U77" s="106"/>
      <c r="V77" s="106"/>
      <c r="W77" s="106"/>
      <c r="X77" s="106"/>
      <c r="Y77" s="106"/>
      <c r="Z77" s="106"/>
      <c r="AA77" s="106"/>
      <c r="AB77" s="106"/>
      <c r="AC77" s="107"/>
      <c r="AD77" s="105" t="str">
        <f>VLOOKUP("政令使用人",daisei,31,FALSE)&amp;VLOOKUP("政令使用人",daisei,32,FALSE)&amp;VLOOKUP("政令使用人",daisei,33,FALSE)&amp;VLOOKUP("政令使用人",daisei,34,FALSE)&amp;"　"&amp;VLOOKUP("政令使用人",daisei,35,FALSE)</f>
        <v>　</v>
      </c>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7"/>
      <c r="ED77" s="14"/>
      <c r="EE77" s="6"/>
      <c r="EF77" s="6" t="s">
        <v>185</v>
      </c>
    </row>
    <row r="78" spans="1:143" ht="7.5" customHeight="1">
      <c r="A78" s="156"/>
      <c r="B78" s="157"/>
      <c r="C78" s="99"/>
      <c r="D78" s="39"/>
      <c r="E78" s="39"/>
      <c r="F78" s="105"/>
      <c r="G78" s="106"/>
      <c r="H78" s="106"/>
      <c r="I78" s="106"/>
      <c r="J78" s="106"/>
      <c r="K78" s="106"/>
      <c r="L78" s="106"/>
      <c r="M78" s="106"/>
      <c r="N78" s="106"/>
      <c r="O78" s="106"/>
      <c r="P78" s="106"/>
      <c r="Q78" s="106"/>
      <c r="R78" s="106"/>
      <c r="S78" s="106"/>
      <c r="T78" s="106"/>
      <c r="U78" s="106"/>
      <c r="V78" s="106"/>
      <c r="W78" s="106"/>
      <c r="X78" s="106"/>
      <c r="Y78" s="106"/>
      <c r="Z78" s="106"/>
      <c r="AA78" s="106"/>
      <c r="AB78" s="106"/>
      <c r="AC78" s="107"/>
      <c r="AD78" s="105"/>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7"/>
      <c r="ED78" s="14"/>
      <c r="EE78" s="6"/>
      <c r="EF78" s="6"/>
    </row>
    <row r="79" spans="1:143" ht="7.5" customHeight="1">
      <c r="A79" s="156"/>
      <c r="B79" s="157"/>
      <c r="C79" s="99"/>
      <c r="D79" s="39"/>
      <c r="E79" s="39"/>
      <c r="F79" s="105"/>
      <c r="G79" s="106"/>
      <c r="H79" s="106"/>
      <c r="I79" s="106"/>
      <c r="J79" s="106"/>
      <c r="K79" s="106"/>
      <c r="L79" s="106"/>
      <c r="M79" s="106"/>
      <c r="N79" s="106"/>
      <c r="O79" s="106"/>
      <c r="P79" s="106"/>
      <c r="Q79" s="106"/>
      <c r="R79" s="106"/>
      <c r="S79" s="106"/>
      <c r="T79" s="106"/>
      <c r="U79" s="106"/>
      <c r="V79" s="106"/>
      <c r="W79" s="106"/>
      <c r="X79" s="106"/>
      <c r="Y79" s="106"/>
      <c r="Z79" s="106"/>
      <c r="AA79" s="106"/>
      <c r="AB79" s="106"/>
      <c r="AC79" s="107"/>
      <c r="AD79" s="105"/>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7"/>
      <c r="ED79" s="14"/>
      <c r="EE79" s="6"/>
      <c r="EF79" s="6"/>
    </row>
    <row r="80" spans="1:143" ht="7.5" customHeight="1">
      <c r="A80" s="156"/>
      <c r="B80" s="157"/>
      <c r="C80" s="99"/>
      <c r="D80" s="39"/>
      <c r="E80" s="39"/>
      <c r="F80" s="108"/>
      <c r="G80" s="109"/>
      <c r="H80" s="109"/>
      <c r="I80" s="109"/>
      <c r="J80" s="109"/>
      <c r="K80" s="109"/>
      <c r="L80" s="109"/>
      <c r="M80" s="109"/>
      <c r="N80" s="109"/>
      <c r="O80" s="109"/>
      <c r="P80" s="109"/>
      <c r="Q80" s="109"/>
      <c r="R80" s="109"/>
      <c r="S80" s="109"/>
      <c r="T80" s="109"/>
      <c r="U80" s="109"/>
      <c r="V80" s="109"/>
      <c r="W80" s="109"/>
      <c r="X80" s="109"/>
      <c r="Y80" s="109"/>
      <c r="Z80" s="109"/>
      <c r="AA80" s="109"/>
      <c r="AB80" s="109"/>
      <c r="AC80" s="110"/>
      <c r="AD80" s="108"/>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10"/>
      <c r="ED80" s="14"/>
      <c r="EE80" s="6"/>
      <c r="EF80" s="6"/>
    </row>
    <row r="81" spans="1:136" ht="9" customHeight="1">
      <c r="A81" s="156"/>
      <c r="B81" s="157"/>
      <c r="C81" s="99" t="s">
        <v>77</v>
      </c>
      <c r="D81" s="39"/>
      <c r="E81" s="39"/>
      <c r="F81" s="73" t="str">
        <f>VLOOKUP("政令使用人",daisei,19,FALSE)&amp;""</f>
        <v/>
      </c>
      <c r="G81" s="46"/>
      <c r="H81" s="46"/>
      <c r="I81" s="46"/>
      <c r="J81" s="46"/>
      <c r="K81" s="46"/>
      <c r="L81" s="46"/>
      <c r="M81" s="46"/>
      <c r="N81" s="46"/>
      <c r="O81" s="46"/>
      <c r="P81" s="46"/>
      <c r="Q81" s="46"/>
      <c r="R81" s="46"/>
      <c r="S81" s="46"/>
      <c r="T81" s="46"/>
      <c r="U81" s="46"/>
      <c r="V81" s="46"/>
      <c r="W81" s="46"/>
      <c r="X81" s="46"/>
      <c r="Y81" s="46"/>
      <c r="Z81" s="46"/>
      <c r="AA81" s="46"/>
      <c r="AB81" s="46"/>
      <c r="AC81" s="74"/>
      <c r="AD81" s="73" t="str">
        <f>VLOOKUP("政令使用人",daisei,37,FALSE)&amp;""</f>
        <v/>
      </c>
      <c r="AE81" s="46"/>
      <c r="AF81" s="46"/>
      <c r="AG81" s="46"/>
      <c r="AH81" s="46"/>
      <c r="AI81" s="46"/>
      <c r="AJ81" s="46"/>
      <c r="AK81" s="46"/>
      <c r="AL81" s="46"/>
      <c r="AM81" s="46"/>
      <c r="AN81" s="46"/>
      <c r="AO81" s="46"/>
      <c r="AP81" s="46"/>
      <c r="AQ81" s="46"/>
      <c r="AR81" s="46"/>
      <c r="AS81" s="46"/>
      <c r="AT81" s="46"/>
      <c r="AU81" s="46"/>
      <c r="AV81" s="46"/>
      <c r="AW81" s="46"/>
      <c r="AX81" s="46"/>
      <c r="AY81" s="46"/>
      <c r="AZ81" s="46"/>
      <c r="BA81" s="74"/>
      <c r="ED81" s="14"/>
      <c r="EE81" s="6"/>
      <c r="EF81" s="6"/>
    </row>
    <row r="82" spans="1:136" ht="9" customHeight="1">
      <c r="A82" s="156"/>
      <c r="B82" s="157"/>
      <c r="C82" s="111"/>
      <c r="D82" s="112"/>
      <c r="E82" s="112"/>
      <c r="F82" s="113"/>
      <c r="G82" s="47"/>
      <c r="H82" s="47"/>
      <c r="I82" s="47"/>
      <c r="J82" s="47"/>
      <c r="K82" s="47"/>
      <c r="L82" s="47"/>
      <c r="M82" s="47"/>
      <c r="N82" s="47"/>
      <c r="O82" s="47"/>
      <c r="P82" s="47"/>
      <c r="Q82" s="47"/>
      <c r="R82" s="47"/>
      <c r="S82" s="47"/>
      <c r="T82" s="47"/>
      <c r="U82" s="47"/>
      <c r="V82" s="47"/>
      <c r="W82" s="47"/>
      <c r="X82" s="47"/>
      <c r="Y82" s="47"/>
      <c r="Z82" s="47"/>
      <c r="AA82" s="47"/>
      <c r="AB82" s="47"/>
      <c r="AC82" s="114"/>
      <c r="AD82" s="113"/>
      <c r="AE82" s="47"/>
      <c r="AF82" s="47"/>
      <c r="AG82" s="47"/>
      <c r="AH82" s="47"/>
      <c r="AI82" s="47"/>
      <c r="AJ82" s="47"/>
      <c r="AK82" s="47"/>
      <c r="AL82" s="47"/>
      <c r="AM82" s="47"/>
      <c r="AN82" s="47"/>
      <c r="AO82" s="47"/>
      <c r="AP82" s="47"/>
      <c r="AQ82" s="47"/>
      <c r="AR82" s="47"/>
      <c r="AS82" s="47"/>
      <c r="AT82" s="47"/>
      <c r="AU82" s="47"/>
      <c r="AV82" s="47"/>
      <c r="AW82" s="47"/>
      <c r="AX82" s="47"/>
      <c r="AY82" s="47"/>
      <c r="AZ82" s="47"/>
      <c r="BA82" s="114"/>
      <c r="ED82" s="14"/>
      <c r="EE82" s="6"/>
      <c r="EF82" s="6"/>
    </row>
    <row r="83" spans="1:136" ht="10.5" customHeight="1">
      <c r="A83" s="115" t="s">
        <v>184</v>
      </c>
      <c r="B83" s="116"/>
      <c r="C83" s="121" t="s">
        <v>58</v>
      </c>
      <c r="D83" s="122"/>
      <c r="E83" s="122"/>
      <c r="F83" s="123" t="str">
        <f>IF(ISBLANK(VLOOKUP("専任取引士1",sentori,4,FALSE)),"",VLOOKUP("専任取引士1",sentori,4,FALSE))</f>
        <v/>
      </c>
      <c r="G83" s="124"/>
      <c r="H83" s="124"/>
      <c r="I83" s="124"/>
      <c r="J83" s="124"/>
      <c r="K83" s="124"/>
      <c r="L83" s="124"/>
      <c r="M83" s="124"/>
      <c r="N83" s="124"/>
      <c r="O83" s="124"/>
      <c r="P83" s="124"/>
      <c r="Q83" s="124"/>
      <c r="R83" s="124"/>
      <c r="S83" s="124"/>
      <c r="T83" s="124"/>
      <c r="U83" s="124"/>
      <c r="V83" s="124"/>
      <c r="W83" s="124"/>
      <c r="X83" s="125"/>
      <c r="Y83" s="126" t="s">
        <v>98</v>
      </c>
      <c r="Z83" s="129" t="str">
        <f>LEFT(VLOOKUP("専任取引士1",sentori,7,FALSE),1)</f>
        <v/>
      </c>
      <c r="AA83" s="130"/>
      <c r="AB83" s="130"/>
      <c r="AC83" s="131"/>
      <c r="AD83" s="123" t="str">
        <f>IF(ISBLANK(VLOOKUP("専任取引士1",sentori,25,FALSE)),"",VLOOKUP("専任取引士1",sentori,25,FALSE))</f>
        <v/>
      </c>
      <c r="AE83" s="124"/>
      <c r="AF83" s="124"/>
      <c r="AG83" s="124"/>
      <c r="AH83" s="124"/>
      <c r="AI83" s="124"/>
      <c r="AJ83" s="124"/>
      <c r="AK83" s="124"/>
      <c r="AL83" s="124"/>
      <c r="AM83" s="124"/>
      <c r="AN83" s="124"/>
      <c r="AO83" s="124"/>
      <c r="AP83" s="124"/>
      <c r="AQ83" s="124"/>
      <c r="AR83" s="124"/>
      <c r="AS83" s="124"/>
      <c r="AT83" s="124"/>
      <c r="AU83" s="124"/>
      <c r="AV83" s="125"/>
      <c r="AW83" s="126" t="s">
        <v>98</v>
      </c>
      <c r="AX83" s="129" t="str">
        <f>LEFT(VLOOKUP("専任取引士1",sentori,28,FALSE),1)</f>
        <v/>
      </c>
      <c r="AY83" s="130"/>
      <c r="AZ83" s="130"/>
      <c r="BA83" s="131"/>
      <c r="ED83" s="14"/>
      <c r="EE83" s="6"/>
      <c r="EF83" s="6"/>
    </row>
    <row r="84" spans="1:136" ht="10.5" customHeight="1">
      <c r="A84" s="117"/>
      <c r="B84" s="118"/>
      <c r="C84" s="99" t="s">
        <v>102</v>
      </c>
      <c r="D84" s="39"/>
      <c r="E84" s="39"/>
      <c r="F84" s="136" t="str">
        <f>IF(ISBLANK(VLOOKUP("専任取引士1",sentori,3,FALSE)),"",VLOOKUP("専任取引士1",sentori,3,FALSE))</f>
        <v/>
      </c>
      <c r="G84" s="137"/>
      <c r="H84" s="137"/>
      <c r="I84" s="137"/>
      <c r="J84" s="137"/>
      <c r="K84" s="137"/>
      <c r="L84" s="137"/>
      <c r="M84" s="137"/>
      <c r="N84" s="137"/>
      <c r="O84" s="137"/>
      <c r="P84" s="137"/>
      <c r="Q84" s="137"/>
      <c r="R84" s="137"/>
      <c r="S84" s="137"/>
      <c r="T84" s="137"/>
      <c r="U84" s="137"/>
      <c r="V84" s="137"/>
      <c r="W84" s="137"/>
      <c r="X84" s="138"/>
      <c r="Y84" s="127"/>
      <c r="Z84" s="132"/>
      <c r="AA84" s="86"/>
      <c r="AB84" s="86"/>
      <c r="AC84" s="133"/>
      <c r="AD84" s="136" t="str">
        <f>IF(ISBLANK(VLOOKUP("専任取引士1",sentori,24,FALSE)),"",VLOOKUP("専任取引士1",sentori,24,FALSE))</f>
        <v/>
      </c>
      <c r="AE84" s="137"/>
      <c r="AF84" s="137"/>
      <c r="AG84" s="137"/>
      <c r="AH84" s="137"/>
      <c r="AI84" s="137"/>
      <c r="AJ84" s="137"/>
      <c r="AK84" s="137"/>
      <c r="AL84" s="137"/>
      <c r="AM84" s="137"/>
      <c r="AN84" s="137"/>
      <c r="AO84" s="137"/>
      <c r="AP84" s="137"/>
      <c r="AQ84" s="137"/>
      <c r="AR84" s="137"/>
      <c r="AS84" s="137"/>
      <c r="AT84" s="137"/>
      <c r="AU84" s="137"/>
      <c r="AV84" s="138"/>
      <c r="AW84" s="127"/>
      <c r="AX84" s="132"/>
      <c r="AY84" s="86"/>
      <c r="AZ84" s="86"/>
      <c r="BA84" s="133"/>
      <c r="ED84" s="14"/>
      <c r="EE84" s="6"/>
      <c r="EF84" s="6"/>
    </row>
    <row r="85" spans="1:136" ht="10.5" customHeight="1">
      <c r="A85" s="117"/>
      <c r="B85" s="118"/>
      <c r="C85" s="99"/>
      <c r="D85" s="39"/>
      <c r="E85" s="39"/>
      <c r="F85" s="108"/>
      <c r="G85" s="109"/>
      <c r="H85" s="109"/>
      <c r="I85" s="109"/>
      <c r="J85" s="109"/>
      <c r="K85" s="109"/>
      <c r="L85" s="109"/>
      <c r="M85" s="109"/>
      <c r="N85" s="109"/>
      <c r="O85" s="109"/>
      <c r="P85" s="109"/>
      <c r="Q85" s="109"/>
      <c r="R85" s="109"/>
      <c r="S85" s="109"/>
      <c r="T85" s="109"/>
      <c r="U85" s="109"/>
      <c r="V85" s="109"/>
      <c r="W85" s="109"/>
      <c r="X85" s="139"/>
      <c r="Y85" s="128"/>
      <c r="Z85" s="134"/>
      <c r="AA85" s="87"/>
      <c r="AB85" s="87"/>
      <c r="AC85" s="135"/>
      <c r="AD85" s="108"/>
      <c r="AE85" s="109"/>
      <c r="AF85" s="109"/>
      <c r="AG85" s="109"/>
      <c r="AH85" s="109"/>
      <c r="AI85" s="109"/>
      <c r="AJ85" s="109"/>
      <c r="AK85" s="109"/>
      <c r="AL85" s="109"/>
      <c r="AM85" s="109"/>
      <c r="AN85" s="109"/>
      <c r="AO85" s="109"/>
      <c r="AP85" s="109"/>
      <c r="AQ85" s="109"/>
      <c r="AR85" s="109"/>
      <c r="AS85" s="109"/>
      <c r="AT85" s="109"/>
      <c r="AU85" s="109"/>
      <c r="AV85" s="139"/>
      <c r="AW85" s="128"/>
      <c r="AX85" s="134"/>
      <c r="AY85" s="87"/>
      <c r="AZ85" s="87"/>
      <c r="BA85" s="135"/>
      <c r="ED85" s="14"/>
      <c r="EE85" s="6"/>
      <c r="EF85" s="6"/>
    </row>
    <row r="86" spans="1:136" ht="9" customHeight="1">
      <c r="A86" s="117"/>
      <c r="B86" s="118"/>
      <c r="C86" s="99" t="s">
        <v>106</v>
      </c>
      <c r="D86" s="39"/>
      <c r="E86" s="39"/>
      <c r="F86" s="42" t="str">
        <f>IF(ISBLANK(VLOOKUP("専任取引士1",sentori,8,FALSE)),"",TEXT(VLOOKUP("専任取引士1",sentori,8,FALSE),"ggg"))</f>
        <v/>
      </c>
      <c r="G86" s="43"/>
      <c r="H86" s="43"/>
      <c r="I86" s="43"/>
      <c r="J86" s="43"/>
      <c r="K86" s="43"/>
      <c r="L86" s="43"/>
      <c r="M86" s="43"/>
      <c r="N86" s="43"/>
      <c r="O86" s="46" t="str">
        <f>IF(ISBLANK(VLOOKUP("専任取引士1",sentori,8,FALSE)),"",TEXT(VLOOKUP("専任取引士1",sentori,8,FALSE),"e"))</f>
        <v/>
      </c>
      <c r="P86" s="46"/>
      <c r="Q86" s="46"/>
      <c r="R86" s="95" t="s">
        <v>6</v>
      </c>
      <c r="S86" s="95"/>
      <c r="T86" s="46" t="str">
        <f>IF(ISBLANK(VLOOKUP("専任取引士1",sentori,8,FALSE)),"",MONTH(VLOOKUP("専任取引士1",sentori,8,FALSE)))</f>
        <v/>
      </c>
      <c r="U86" s="46"/>
      <c r="V86" s="46"/>
      <c r="W86" s="95" t="s">
        <v>7</v>
      </c>
      <c r="X86" s="95"/>
      <c r="Y86" s="46" t="str">
        <f>IF(ISBLANK(VLOOKUP("専任取引士1",sentori,8,FALSE)),"",DAY(VLOOKUP("専任取引士1",sentori,8,FALSE)))</f>
        <v/>
      </c>
      <c r="Z86" s="46"/>
      <c r="AA86" s="46"/>
      <c r="AB86" s="95" t="s">
        <v>8</v>
      </c>
      <c r="AC86" s="97"/>
      <c r="AD86" s="42" t="str">
        <f>IF(ISBLANK(VLOOKUP("専任取引士1",sentori,29,FALSE)),"",TEXT(VLOOKUP("専任取引士1",sentori,29,FALSE),"ggg"))</f>
        <v/>
      </c>
      <c r="AE86" s="43"/>
      <c r="AF86" s="43"/>
      <c r="AG86" s="43"/>
      <c r="AH86" s="43"/>
      <c r="AI86" s="43"/>
      <c r="AJ86" s="43"/>
      <c r="AK86" s="43"/>
      <c r="AL86" s="43"/>
      <c r="AM86" s="46" t="str">
        <f>IF(ISBLANK(VLOOKUP("専任取引士1",sentori,29,FALSE)),"",TEXT(VLOOKUP("専任取引士1",sentori,29,FALSE),"e"))</f>
        <v/>
      </c>
      <c r="AN86" s="46"/>
      <c r="AO86" s="46"/>
      <c r="AP86" s="95" t="s">
        <v>6</v>
      </c>
      <c r="AQ86" s="95"/>
      <c r="AR86" s="46" t="str">
        <f>IF(ISBLANK(VLOOKUP("専任取引士1",sentori,29,FALSE)),"",MONTH(VLOOKUP("専任取引士1",sentori,29,FALSE)))</f>
        <v/>
      </c>
      <c r="AS86" s="46"/>
      <c r="AT86" s="46"/>
      <c r="AU86" s="95" t="s">
        <v>7</v>
      </c>
      <c r="AV86" s="95"/>
      <c r="AW86" s="46" t="str">
        <f>IF(ISBLANK(VLOOKUP("専任取引士1",sentori,29,FALSE)),"",DAY(VLOOKUP("専任取引士1",sentori,29,FALSE)))</f>
        <v/>
      </c>
      <c r="AX86" s="46"/>
      <c r="AY86" s="46"/>
      <c r="AZ86" s="95" t="s">
        <v>8</v>
      </c>
      <c r="BA86" s="97"/>
      <c r="ED86" s="14"/>
      <c r="EE86" s="2"/>
    </row>
    <row r="87" spans="1:136" ht="9" customHeight="1">
      <c r="A87" s="117"/>
      <c r="B87" s="118"/>
      <c r="C87" s="99"/>
      <c r="D87" s="39"/>
      <c r="E87" s="39"/>
      <c r="F87" s="140"/>
      <c r="G87" s="87"/>
      <c r="H87" s="87"/>
      <c r="I87" s="87"/>
      <c r="J87" s="87"/>
      <c r="K87" s="87"/>
      <c r="L87" s="87"/>
      <c r="M87" s="87"/>
      <c r="N87" s="87"/>
      <c r="O87" s="76"/>
      <c r="P87" s="76"/>
      <c r="Q87" s="76"/>
      <c r="R87" s="96"/>
      <c r="S87" s="96"/>
      <c r="T87" s="76"/>
      <c r="U87" s="76"/>
      <c r="V87" s="76"/>
      <c r="W87" s="96"/>
      <c r="X87" s="96"/>
      <c r="Y87" s="76"/>
      <c r="Z87" s="76"/>
      <c r="AA87" s="76"/>
      <c r="AB87" s="96"/>
      <c r="AC87" s="98"/>
      <c r="AD87" s="140"/>
      <c r="AE87" s="87"/>
      <c r="AF87" s="87"/>
      <c r="AG87" s="87"/>
      <c r="AH87" s="87"/>
      <c r="AI87" s="87"/>
      <c r="AJ87" s="87"/>
      <c r="AK87" s="87"/>
      <c r="AL87" s="87"/>
      <c r="AM87" s="76"/>
      <c r="AN87" s="76"/>
      <c r="AO87" s="76"/>
      <c r="AP87" s="96"/>
      <c r="AQ87" s="96"/>
      <c r="AR87" s="76"/>
      <c r="AS87" s="76"/>
      <c r="AT87" s="76"/>
      <c r="AU87" s="96"/>
      <c r="AV87" s="96"/>
      <c r="AW87" s="76"/>
      <c r="AX87" s="76"/>
      <c r="AY87" s="76"/>
      <c r="AZ87" s="96"/>
      <c r="BA87" s="98"/>
      <c r="ED87" s="14"/>
    </row>
    <row r="88" spans="1:136" ht="10.5" customHeight="1">
      <c r="A88" s="117"/>
      <c r="B88" s="118"/>
      <c r="C88" s="99" t="s">
        <v>123</v>
      </c>
      <c r="D88" s="39"/>
      <c r="E88" s="39"/>
      <c r="F88" s="100" t="s">
        <v>65</v>
      </c>
      <c r="G88" s="101"/>
      <c r="H88" s="102">
        <f>VLOOKUP("専任取引士1",sentori,12,FALSE)</f>
        <v>0</v>
      </c>
      <c r="I88" s="102"/>
      <c r="J88" s="102"/>
      <c r="K88" s="102"/>
      <c r="L88" s="102"/>
      <c r="M88" s="102"/>
      <c r="N88" s="102"/>
      <c r="O88" s="102"/>
      <c r="P88" s="102"/>
      <c r="Q88" s="102"/>
      <c r="R88" s="102"/>
      <c r="S88" s="103"/>
      <c r="T88" s="103"/>
      <c r="U88" s="103"/>
      <c r="V88" s="103"/>
      <c r="W88" s="103"/>
      <c r="X88" s="103"/>
      <c r="Y88" s="103"/>
      <c r="Z88" s="103"/>
      <c r="AA88" s="103"/>
      <c r="AB88" s="103"/>
      <c r="AC88" s="104"/>
      <c r="AD88" s="100" t="s">
        <v>124</v>
      </c>
      <c r="AE88" s="101"/>
      <c r="AF88" s="102">
        <f>VLOOKUP("専任取引士1",sentori,33,FALSE)</f>
        <v>0</v>
      </c>
      <c r="AG88" s="102"/>
      <c r="AH88" s="102"/>
      <c r="AI88" s="102"/>
      <c r="AJ88" s="102"/>
      <c r="AK88" s="102"/>
      <c r="AL88" s="102"/>
      <c r="AM88" s="102"/>
      <c r="AN88" s="102"/>
      <c r="AO88" s="102"/>
      <c r="AP88" s="102"/>
      <c r="AQ88" s="103"/>
      <c r="AR88" s="103"/>
      <c r="AS88" s="103"/>
      <c r="AT88" s="103"/>
      <c r="AU88" s="103"/>
      <c r="AV88" s="103"/>
      <c r="AW88" s="103"/>
      <c r="AX88" s="103"/>
      <c r="AY88" s="103"/>
      <c r="AZ88" s="103"/>
      <c r="BA88" s="104"/>
      <c r="ED88" s="14"/>
    </row>
    <row r="89" spans="1:136" ht="7.5" customHeight="1">
      <c r="A89" s="117"/>
      <c r="B89" s="118"/>
      <c r="C89" s="99"/>
      <c r="D89" s="39"/>
      <c r="E89" s="39"/>
      <c r="F89" s="105" t="str">
        <f>VLOOKUP("専任取引士1",sentori,13,FALSE)&amp;VLOOKUP("専任取引士1",sentori,14,FALSE)&amp;VLOOKUP("専任取引士1",sentori,15,FALSE)&amp;VLOOKUP("専任取引士1",sentori,16,FALSE)&amp;"　"&amp;VLOOKUP("専任取引士1",sentori,17,FALSE)</f>
        <v>　</v>
      </c>
      <c r="G89" s="106"/>
      <c r="H89" s="106"/>
      <c r="I89" s="106"/>
      <c r="J89" s="106"/>
      <c r="K89" s="106"/>
      <c r="L89" s="106"/>
      <c r="M89" s="106"/>
      <c r="N89" s="106"/>
      <c r="O89" s="106"/>
      <c r="P89" s="106"/>
      <c r="Q89" s="106"/>
      <c r="R89" s="106"/>
      <c r="S89" s="106"/>
      <c r="T89" s="106"/>
      <c r="U89" s="106"/>
      <c r="V89" s="106"/>
      <c r="W89" s="106"/>
      <c r="X89" s="106"/>
      <c r="Y89" s="106"/>
      <c r="Z89" s="106"/>
      <c r="AA89" s="106"/>
      <c r="AB89" s="106"/>
      <c r="AC89" s="107"/>
      <c r="AD89" s="105" t="str">
        <f>VLOOKUP("専任取引士1",sentori,34,FALSE)&amp;VLOOKUP("専任取引士1",sentori,35,FALSE)&amp;VLOOKUP("専任取引士1",sentori,36,FALSE)&amp;VLOOKUP("専任取引士1",sentori,37,FALSE)&amp;"　"&amp;VLOOKUP("専任取引士1",sentori,38,FALSE)</f>
        <v>　</v>
      </c>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7"/>
      <c r="ED89" s="14"/>
    </row>
    <row r="90" spans="1:136" ht="7.5" customHeight="1">
      <c r="A90" s="117"/>
      <c r="B90" s="118"/>
      <c r="C90" s="99"/>
      <c r="D90" s="39"/>
      <c r="E90" s="39"/>
      <c r="F90" s="105"/>
      <c r="G90" s="106"/>
      <c r="H90" s="106"/>
      <c r="I90" s="106"/>
      <c r="J90" s="106"/>
      <c r="K90" s="106"/>
      <c r="L90" s="106"/>
      <c r="M90" s="106"/>
      <c r="N90" s="106"/>
      <c r="O90" s="106"/>
      <c r="P90" s="106"/>
      <c r="Q90" s="106"/>
      <c r="R90" s="106"/>
      <c r="S90" s="106"/>
      <c r="T90" s="106"/>
      <c r="U90" s="106"/>
      <c r="V90" s="106"/>
      <c r="W90" s="106"/>
      <c r="X90" s="106"/>
      <c r="Y90" s="106"/>
      <c r="Z90" s="106"/>
      <c r="AA90" s="106"/>
      <c r="AB90" s="106"/>
      <c r="AC90" s="107"/>
      <c r="AD90" s="105"/>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7"/>
      <c r="ED90" s="14"/>
    </row>
    <row r="91" spans="1:136" ht="7.5" customHeight="1">
      <c r="A91" s="117"/>
      <c r="B91" s="118"/>
      <c r="C91" s="99"/>
      <c r="D91" s="39"/>
      <c r="E91" s="39"/>
      <c r="F91" s="105"/>
      <c r="G91" s="106"/>
      <c r="H91" s="106"/>
      <c r="I91" s="106"/>
      <c r="J91" s="106"/>
      <c r="K91" s="106"/>
      <c r="L91" s="106"/>
      <c r="M91" s="106"/>
      <c r="N91" s="106"/>
      <c r="O91" s="106"/>
      <c r="P91" s="106"/>
      <c r="Q91" s="106"/>
      <c r="R91" s="106"/>
      <c r="S91" s="106"/>
      <c r="T91" s="106"/>
      <c r="U91" s="106"/>
      <c r="V91" s="106"/>
      <c r="W91" s="106"/>
      <c r="X91" s="106"/>
      <c r="Y91" s="106"/>
      <c r="Z91" s="106"/>
      <c r="AA91" s="106"/>
      <c r="AB91" s="106"/>
      <c r="AC91" s="107"/>
      <c r="AD91" s="105"/>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7"/>
      <c r="ED91" s="14"/>
    </row>
    <row r="92" spans="1:136" ht="7.5" customHeight="1">
      <c r="A92" s="117"/>
      <c r="B92" s="118"/>
      <c r="C92" s="99"/>
      <c r="D92" s="39"/>
      <c r="E92" s="39"/>
      <c r="F92" s="108"/>
      <c r="G92" s="109"/>
      <c r="H92" s="109"/>
      <c r="I92" s="109"/>
      <c r="J92" s="109"/>
      <c r="K92" s="109"/>
      <c r="L92" s="109"/>
      <c r="M92" s="109"/>
      <c r="N92" s="109"/>
      <c r="O92" s="109"/>
      <c r="P92" s="109"/>
      <c r="Q92" s="109"/>
      <c r="R92" s="109"/>
      <c r="S92" s="109"/>
      <c r="T92" s="109"/>
      <c r="U92" s="109"/>
      <c r="V92" s="109"/>
      <c r="W92" s="109"/>
      <c r="X92" s="109"/>
      <c r="Y92" s="109"/>
      <c r="Z92" s="109"/>
      <c r="AA92" s="109"/>
      <c r="AB92" s="109"/>
      <c r="AC92" s="110"/>
      <c r="AD92" s="108"/>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10"/>
      <c r="ED92" s="14"/>
    </row>
    <row r="93" spans="1:136" ht="9" customHeight="1">
      <c r="A93" s="117"/>
      <c r="B93" s="118"/>
      <c r="C93" s="72" t="s">
        <v>77</v>
      </c>
      <c r="D93" s="39"/>
      <c r="E93" s="39"/>
      <c r="F93" s="73" t="str">
        <f>VLOOKUP("専任取引士1",sentori,19,FALSE)&amp;""</f>
        <v/>
      </c>
      <c r="G93" s="46"/>
      <c r="H93" s="46"/>
      <c r="I93" s="46"/>
      <c r="J93" s="46"/>
      <c r="K93" s="46"/>
      <c r="L93" s="46"/>
      <c r="M93" s="46"/>
      <c r="N93" s="46"/>
      <c r="O93" s="46"/>
      <c r="P93" s="46"/>
      <c r="Q93" s="46"/>
      <c r="R93" s="46"/>
      <c r="S93" s="46"/>
      <c r="T93" s="46"/>
      <c r="U93" s="46"/>
      <c r="V93" s="46"/>
      <c r="W93" s="46"/>
      <c r="X93" s="46"/>
      <c r="Y93" s="46"/>
      <c r="Z93" s="46"/>
      <c r="AA93" s="46"/>
      <c r="AB93" s="46"/>
      <c r="AC93" s="74"/>
      <c r="AD93" s="73" t="str">
        <f>VLOOKUP("専任取引士1",sentori,40,FALSE)&amp;""</f>
        <v/>
      </c>
      <c r="AE93" s="46"/>
      <c r="AF93" s="46"/>
      <c r="AG93" s="46"/>
      <c r="AH93" s="46"/>
      <c r="AI93" s="46"/>
      <c r="AJ93" s="46"/>
      <c r="AK93" s="46"/>
      <c r="AL93" s="46"/>
      <c r="AM93" s="46"/>
      <c r="AN93" s="46"/>
      <c r="AO93" s="46"/>
      <c r="AP93" s="46"/>
      <c r="AQ93" s="46"/>
      <c r="AR93" s="46"/>
      <c r="AS93" s="46"/>
      <c r="AT93" s="46"/>
      <c r="AU93" s="46"/>
      <c r="AV93" s="46"/>
      <c r="AW93" s="46"/>
      <c r="AX93" s="46"/>
      <c r="AY93" s="46"/>
      <c r="AZ93" s="46"/>
      <c r="BA93" s="74"/>
      <c r="ED93" s="14"/>
    </row>
    <row r="94" spans="1:136" ht="9" customHeight="1">
      <c r="A94" s="117"/>
      <c r="B94" s="118"/>
      <c r="C94" s="72"/>
      <c r="D94" s="39"/>
      <c r="E94" s="39"/>
      <c r="F94" s="75"/>
      <c r="G94" s="76"/>
      <c r="H94" s="76"/>
      <c r="I94" s="76"/>
      <c r="J94" s="76"/>
      <c r="K94" s="76"/>
      <c r="L94" s="76"/>
      <c r="M94" s="76"/>
      <c r="N94" s="76"/>
      <c r="O94" s="76"/>
      <c r="P94" s="76"/>
      <c r="Q94" s="76"/>
      <c r="R94" s="76"/>
      <c r="S94" s="76"/>
      <c r="T94" s="76"/>
      <c r="U94" s="76"/>
      <c r="V94" s="76"/>
      <c r="W94" s="76"/>
      <c r="X94" s="76"/>
      <c r="Y94" s="76"/>
      <c r="Z94" s="76"/>
      <c r="AA94" s="76"/>
      <c r="AB94" s="76"/>
      <c r="AC94" s="77"/>
      <c r="AD94" s="75"/>
      <c r="AE94" s="76"/>
      <c r="AF94" s="76"/>
      <c r="AG94" s="76"/>
      <c r="AH94" s="76"/>
      <c r="AI94" s="76"/>
      <c r="AJ94" s="76"/>
      <c r="AK94" s="76"/>
      <c r="AL94" s="76"/>
      <c r="AM94" s="76"/>
      <c r="AN94" s="76"/>
      <c r="AO94" s="76"/>
      <c r="AP94" s="76"/>
      <c r="AQ94" s="76"/>
      <c r="AR94" s="76"/>
      <c r="AS94" s="76"/>
      <c r="AT94" s="76"/>
      <c r="AU94" s="76"/>
      <c r="AV94" s="76"/>
      <c r="AW94" s="76"/>
      <c r="AX94" s="76"/>
      <c r="AY94" s="76"/>
      <c r="AZ94" s="76"/>
      <c r="BA94" s="77"/>
      <c r="ED94" s="14"/>
    </row>
    <row r="95" spans="1:136" ht="9" customHeight="1">
      <c r="A95" s="117"/>
      <c r="B95" s="118"/>
      <c r="C95" s="78" t="s">
        <v>186</v>
      </c>
      <c r="D95" s="79"/>
      <c r="E95" s="80"/>
      <c r="F95" s="84" t="s">
        <v>16</v>
      </c>
      <c r="G95" s="86" t="str">
        <f>IF(ISBLANK(VLOOKUP("専任取引士1",sentori,20,FALSE)),"",VLOOKUP("専任取引士1",sentori,20,FALSE))</f>
        <v/>
      </c>
      <c r="H95" s="86"/>
      <c r="I95" s="86"/>
      <c r="J95" s="86"/>
      <c r="K95" s="86"/>
      <c r="L95" s="86"/>
      <c r="M95" s="86"/>
      <c r="N95" s="86"/>
      <c r="O95" s="86"/>
      <c r="P95" s="86"/>
      <c r="Q95" s="88" t="s">
        <v>17</v>
      </c>
      <c r="R95" s="90" t="s">
        <v>188</v>
      </c>
      <c r="S95" s="91"/>
      <c r="T95" s="46" t="str">
        <f>IF(ISBLANK(VLOOKUP("専任取引士1",sentori,21,FALSE)),"",VLOOKUP("専任取引士1",sentori,21,FALSE))</f>
        <v/>
      </c>
      <c r="U95" s="46"/>
      <c r="V95" s="46"/>
      <c r="W95" s="46"/>
      <c r="X95" s="46"/>
      <c r="Y95" s="46"/>
      <c r="Z95" s="46"/>
      <c r="AA95" s="46"/>
      <c r="AB95" s="90" t="s">
        <v>189</v>
      </c>
      <c r="AC95" s="92"/>
      <c r="AD95" s="84" t="s">
        <v>16</v>
      </c>
      <c r="AE95" s="86" t="str">
        <f>IF(ISBLANK(VLOOKUP("専任取引士1",sentori,41,FALSE)),"",VLOOKUP("専任取引士1",sentori,41,FALSE))</f>
        <v/>
      </c>
      <c r="AF95" s="86"/>
      <c r="AG95" s="86"/>
      <c r="AH95" s="86"/>
      <c r="AI95" s="86"/>
      <c r="AJ95" s="86"/>
      <c r="AK95" s="86"/>
      <c r="AL95" s="86"/>
      <c r="AM95" s="86"/>
      <c r="AN95" s="86"/>
      <c r="AO95" s="88" t="s">
        <v>17</v>
      </c>
      <c r="AP95" s="90" t="s">
        <v>187</v>
      </c>
      <c r="AQ95" s="91"/>
      <c r="AR95" s="46" t="str">
        <f>IF(ISBLANK(VLOOKUP("専任取引士1",sentori,42,FALSE)),"",VLOOKUP("専任取引士1",sentori,42,FALSE))</f>
        <v/>
      </c>
      <c r="AS95" s="46"/>
      <c r="AT95" s="46"/>
      <c r="AU95" s="46"/>
      <c r="AV95" s="46"/>
      <c r="AW95" s="46"/>
      <c r="AX95" s="46"/>
      <c r="AY95" s="46"/>
      <c r="AZ95" s="90" t="s">
        <v>190</v>
      </c>
      <c r="BA95" s="92"/>
      <c r="ED95" s="14"/>
    </row>
    <row r="96" spans="1:136" ht="9" customHeight="1">
      <c r="A96" s="117"/>
      <c r="B96" s="118"/>
      <c r="C96" s="81"/>
      <c r="D96" s="82"/>
      <c r="E96" s="83"/>
      <c r="F96" s="85"/>
      <c r="G96" s="87"/>
      <c r="H96" s="87"/>
      <c r="I96" s="87"/>
      <c r="J96" s="87"/>
      <c r="K96" s="87"/>
      <c r="L96" s="87"/>
      <c r="M96" s="87"/>
      <c r="N96" s="87"/>
      <c r="O96" s="87"/>
      <c r="P96" s="87"/>
      <c r="Q96" s="89"/>
      <c r="R96" s="89"/>
      <c r="S96" s="89"/>
      <c r="T96" s="76"/>
      <c r="U96" s="76"/>
      <c r="V96" s="76"/>
      <c r="W96" s="76"/>
      <c r="X96" s="76"/>
      <c r="Y96" s="76"/>
      <c r="Z96" s="76"/>
      <c r="AA96" s="76"/>
      <c r="AB96" s="93"/>
      <c r="AC96" s="94"/>
      <c r="AD96" s="85"/>
      <c r="AE96" s="87"/>
      <c r="AF96" s="87"/>
      <c r="AG96" s="87"/>
      <c r="AH96" s="87"/>
      <c r="AI96" s="87"/>
      <c r="AJ96" s="87"/>
      <c r="AK96" s="87"/>
      <c r="AL96" s="87"/>
      <c r="AM96" s="87"/>
      <c r="AN96" s="87"/>
      <c r="AO96" s="89"/>
      <c r="AP96" s="89"/>
      <c r="AQ96" s="89"/>
      <c r="AR96" s="76"/>
      <c r="AS96" s="76"/>
      <c r="AT96" s="76"/>
      <c r="AU96" s="76"/>
      <c r="AV96" s="76"/>
      <c r="AW96" s="76"/>
      <c r="AX96" s="76"/>
      <c r="AY96" s="76"/>
      <c r="AZ96" s="93"/>
      <c r="BA96" s="94"/>
      <c r="ED96" s="14"/>
    </row>
    <row r="97" spans="1:134" ht="11.25" customHeight="1">
      <c r="A97" s="117"/>
      <c r="B97" s="118"/>
      <c r="C97" s="38" t="s">
        <v>192</v>
      </c>
      <c r="D97" s="39"/>
      <c r="E97" s="39"/>
      <c r="F97" s="42" t="str">
        <f>IF(ISBLANK(VLOOKUP("専任取引士1",sentori,22,FALSE)),"",TEXT(VLOOKUP("専任取引士1",sentori,22,FALSE),"ggg"))</f>
        <v/>
      </c>
      <c r="G97" s="43"/>
      <c r="H97" s="43"/>
      <c r="I97" s="43"/>
      <c r="J97" s="43"/>
      <c r="K97" s="43"/>
      <c r="L97" s="43"/>
      <c r="M97" s="43"/>
      <c r="N97" s="43"/>
      <c r="O97" s="46" t="str">
        <f>IF(ISBLANK(VLOOKUP("専任取引士1",sentori,22,FALSE)),"",TEXT(VLOOKUP("専任取引士1",sentori,22,FALSE),"e"))</f>
        <v/>
      </c>
      <c r="P97" s="46"/>
      <c r="Q97" s="46"/>
      <c r="R97" s="48" t="s">
        <v>38</v>
      </c>
      <c r="S97" s="48"/>
      <c r="T97" s="46" t="str">
        <f>IF(ISBLANK(VLOOKUP("専任取引士1",sentori,22,FALSE)),"",MONTH(VLOOKUP("専任取引士1",sentori,22,FALSE)))</f>
        <v/>
      </c>
      <c r="U97" s="46"/>
      <c r="V97" s="46"/>
      <c r="W97" s="48" t="s">
        <v>39</v>
      </c>
      <c r="X97" s="48"/>
      <c r="Y97" s="46" t="str">
        <f>IF(ISBLANK(VLOOKUP("専任取引士1",sentori,22,FALSE)),"",DAY(VLOOKUP("専任取引士1",sentori,22,FALSE)))</f>
        <v/>
      </c>
      <c r="Z97" s="46"/>
      <c r="AA97" s="46"/>
      <c r="AB97" s="48" t="s">
        <v>191</v>
      </c>
      <c r="AC97" s="70"/>
      <c r="AD97" s="42" t="str">
        <f>IF(ISBLANK(VLOOKUP("専任取引士1",sentori,43,FALSE)),"",TEXT(VLOOKUP("専任取引士1",sentori,43,FALSE),"ggg"))</f>
        <v/>
      </c>
      <c r="AE97" s="43"/>
      <c r="AF97" s="43"/>
      <c r="AG97" s="43"/>
      <c r="AH97" s="43"/>
      <c r="AI97" s="43"/>
      <c r="AJ97" s="43"/>
      <c r="AK97" s="43"/>
      <c r="AL97" s="43"/>
      <c r="AM97" s="46" t="str">
        <f>IF(ISBLANK(VLOOKUP("専任取引士1",sentori,43,FALSE)),"",TEXT(VLOOKUP("専任取引士1",sentori,43,FALSE),"e"))</f>
        <v/>
      </c>
      <c r="AN97" s="46"/>
      <c r="AO97" s="46"/>
      <c r="AP97" s="48" t="s">
        <v>108</v>
      </c>
      <c r="AQ97" s="48"/>
      <c r="AR97" s="46" t="str">
        <f>IF(ISBLANK(VLOOKUP("専任取引士1",sentori,43,FALSE)),"",MONTH(VLOOKUP("専任取引士1",sentori,43,FALSE)))</f>
        <v/>
      </c>
      <c r="AS97" s="46"/>
      <c r="AT97" s="46"/>
      <c r="AU97" s="48" t="s">
        <v>107</v>
      </c>
      <c r="AV97" s="48"/>
      <c r="AW97" s="46" t="str">
        <f>IF(ISBLANK(VLOOKUP("専任取引士1",sentori,43,FALSE)),"",DAY(VLOOKUP("専任取引士1",sentori,43,FALSE)))</f>
        <v/>
      </c>
      <c r="AX97" s="46"/>
      <c r="AY97" s="46"/>
      <c r="AZ97" s="48" t="s">
        <v>109</v>
      </c>
      <c r="BA97" s="70"/>
      <c r="ED97" s="14"/>
    </row>
    <row r="98" spans="1:134" ht="11.25" customHeight="1">
      <c r="A98" s="119"/>
      <c r="B98" s="120"/>
      <c r="C98" s="40"/>
      <c r="D98" s="41"/>
      <c r="E98" s="41"/>
      <c r="F98" s="44"/>
      <c r="G98" s="45"/>
      <c r="H98" s="45"/>
      <c r="I98" s="45"/>
      <c r="J98" s="45"/>
      <c r="K98" s="45"/>
      <c r="L98" s="45"/>
      <c r="M98" s="45"/>
      <c r="N98" s="45"/>
      <c r="O98" s="47"/>
      <c r="P98" s="47"/>
      <c r="Q98" s="47"/>
      <c r="R98" s="49"/>
      <c r="S98" s="49"/>
      <c r="T98" s="47"/>
      <c r="U98" s="47"/>
      <c r="V98" s="47"/>
      <c r="W98" s="49"/>
      <c r="X98" s="49"/>
      <c r="Y98" s="47"/>
      <c r="Z98" s="47"/>
      <c r="AA98" s="47"/>
      <c r="AB98" s="49"/>
      <c r="AC98" s="71"/>
      <c r="AD98" s="44"/>
      <c r="AE98" s="45"/>
      <c r="AF98" s="45"/>
      <c r="AG98" s="45"/>
      <c r="AH98" s="45"/>
      <c r="AI98" s="45"/>
      <c r="AJ98" s="45"/>
      <c r="AK98" s="45"/>
      <c r="AL98" s="45"/>
      <c r="AM98" s="47"/>
      <c r="AN98" s="47"/>
      <c r="AO98" s="47"/>
      <c r="AP98" s="49"/>
      <c r="AQ98" s="49"/>
      <c r="AR98" s="47"/>
      <c r="AS98" s="47"/>
      <c r="AT98" s="47"/>
      <c r="AU98" s="49"/>
      <c r="AV98" s="49"/>
      <c r="AW98" s="47"/>
      <c r="AX98" s="47"/>
      <c r="AY98" s="47"/>
      <c r="AZ98" s="49"/>
      <c r="BA98" s="71"/>
      <c r="ED98" s="14"/>
    </row>
    <row r="99" spans="1:134" ht="8.25" customHeight="1">
      <c r="A99" s="50" t="s">
        <v>193</v>
      </c>
      <c r="B99" s="51"/>
      <c r="C99" s="51"/>
      <c r="D99" s="51"/>
      <c r="E99" s="51"/>
      <c r="F99" s="51"/>
      <c r="G99" s="51"/>
      <c r="H99" s="51"/>
      <c r="I99" s="51"/>
      <c r="J99" s="52"/>
      <c r="K99" s="56" t="s">
        <v>37</v>
      </c>
      <c r="L99" s="51"/>
      <c r="M99" s="51"/>
      <c r="N99" s="58"/>
      <c r="O99" s="58"/>
      <c r="P99" s="58"/>
      <c r="Q99" s="60" t="s">
        <v>38</v>
      </c>
      <c r="R99" s="60"/>
      <c r="S99" s="58"/>
      <c r="T99" s="58"/>
      <c r="U99" s="58"/>
      <c r="V99" s="60" t="s">
        <v>195</v>
      </c>
      <c r="W99" s="60"/>
      <c r="X99" s="58"/>
      <c r="Y99" s="58"/>
      <c r="Z99" s="58"/>
      <c r="AA99" s="51" t="s">
        <v>8</v>
      </c>
      <c r="AB99" s="51"/>
      <c r="AC99" s="62"/>
      <c r="AD99" s="64"/>
      <c r="AE99" s="65"/>
      <c r="AF99" s="65"/>
      <c r="AG99" s="65"/>
      <c r="AH99" s="65"/>
      <c r="AI99" s="65"/>
      <c r="AJ99" s="65"/>
      <c r="AK99" s="65"/>
      <c r="AL99" s="65"/>
      <c r="AM99" s="65"/>
      <c r="AN99" s="65"/>
      <c r="AO99" s="66"/>
      <c r="AP99" s="32"/>
      <c r="AQ99" s="32"/>
      <c r="AR99" s="32"/>
      <c r="AS99" s="32"/>
      <c r="AT99" s="32"/>
      <c r="AU99" s="32"/>
      <c r="AV99" s="32"/>
      <c r="AW99" s="32"/>
      <c r="AX99" s="32"/>
      <c r="AY99" s="32"/>
      <c r="AZ99" s="32"/>
      <c r="BA99" s="32"/>
    </row>
    <row r="100" spans="1:134" ht="8.25" customHeight="1">
      <c r="A100" s="53"/>
      <c r="B100" s="54"/>
      <c r="C100" s="54"/>
      <c r="D100" s="54"/>
      <c r="E100" s="54"/>
      <c r="F100" s="54"/>
      <c r="G100" s="54"/>
      <c r="H100" s="54"/>
      <c r="I100" s="54"/>
      <c r="J100" s="55"/>
      <c r="K100" s="57"/>
      <c r="L100" s="54"/>
      <c r="M100" s="54"/>
      <c r="N100" s="59"/>
      <c r="O100" s="59"/>
      <c r="P100" s="59"/>
      <c r="Q100" s="61"/>
      <c r="R100" s="61"/>
      <c r="S100" s="59"/>
      <c r="T100" s="59"/>
      <c r="U100" s="59"/>
      <c r="V100" s="61"/>
      <c r="W100" s="61"/>
      <c r="X100" s="59"/>
      <c r="Y100" s="59"/>
      <c r="Z100" s="59"/>
      <c r="AA100" s="54"/>
      <c r="AB100" s="54"/>
      <c r="AC100" s="63"/>
      <c r="AD100" s="67"/>
      <c r="AE100" s="68"/>
      <c r="AF100" s="68"/>
      <c r="AG100" s="68"/>
      <c r="AH100" s="68"/>
      <c r="AI100" s="68"/>
      <c r="AJ100" s="68"/>
      <c r="AK100" s="68"/>
      <c r="AL100" s="68"/>
      <c r="AM100" s="68"/>
      <c r="AN100" s="68"/>
      <c r="AO100" s="69"/>
      <c r="AP100" s="33"/>
      <c r="AQ100" s="33"/>
      <c r="AR100" s="33"/>
      <c r="AS100" s="33"/>
      <c r="AT100" s="33"/>
      <c r="AU100" s="33"/>
      <c r="AV100" s="33"/>
      <c r="AW100" s="33"/>
      <c r="AX100" s="33"/>
      <c r="AY100" s="33"/>
      <c r="AZ100" s="33"/>
      <c r="BA100" s="33"/>
    </row>
    <row r="101" spans="1:134" ht="12.95" customHeight="1">
      <c r="A101" s="35" t="s">
        <v>194</v>
      </c>
      <c r="B101" s="35"/>
      <c r="C101" s="35"/>
      <c r="D101" s="35"/>
      <c r="E101" s="36" t="s">
        <v>196</v>
      </c>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7"/>
      <c r="AP101" s="33"/>
      <c r="AQ101" s="33"/>
      <c r="AR101" s="33"/>
      <c r="AS101" s="33"/>
      <c r="AT101" s="33"/>
      <c r="AU101" s="33"/>
      <c r="AV101" s="33"/>
      <c r="AW101" s="33"/>
      <c r="AX101" s="33"/>
      <c r="AY101" s="33"/>
      <c r="AZ101" s="33"/>
      <c r="BA101" s="33"/>
    </row>
    <row r="102" spans="1:134" ht="11.25" customHeight="1">
      <c r="A102" s="15"/>
      <c r="B102" s="15"/>
      <c r="C102" s="15"/>
      <c r="D102" s="15"/>
      <c r="E102" s="36" t="s">
        <v>197</v>
      </c>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7"/>
      <c r="AP102" s="34"/>
      <c r="AQ102" s="34"/>
      <c r="AR102" s="34"/>
      <c r="AS102" s="34"/>
      <c r="AT102" s="34"/>
      <c r="AU102" s="34"/>
      <c r="AV102" s="34"/>
      <c r="AW102" s="34"/>
      <c r="AX102" s="34"/>
      <c r="AY102" s="34"/>
      <c r="AZ102" s="34"/>
      <c r="BA102" s="34"/>
    </row>
  </sheetData>
  <mergeCells count="290">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BA8"/>
    <mergeCell ref="A9:F10"/>
    <mergeCell ref="G9:P10"/>
    <mergeCell ref="Q9:R12"/>
    <mergeCell ref="S9:BA12"/>
    <mergeCell ref="A11:F12"/>
    <mergeCell ref="G11:P12"/>
    <mergeCell ref="A13:D14"/>
    <mergeCell ref="E13:Q14"/>
    <mergeCell ref="R13:R14"/>
    <mergeCell ref="S13:U14"/>
    <mergeCell ref="V13:V14"/>
    <mergeCell ref="W13:X14"/>
    <mergeCell ref="Y13:AE14"/>
    <mergeCell ref="AF13:AG14"/>
    <mergeCell ref="AH13:AK14"/>
    <mergeCell ref="AL13:BA14"/>
    <mergeCell ref="A15:D16"/>
    <mergeCell ref="E15:AG16"/>
    <mergeCell ref="AH15:AK16"/>
    <mergeCell ref="AL15:BA16"/>
    <mergeCell ref="A17:BA17"/>
    <mergeCell ref="A18:H19"/>
    <mergeCell ref="I18:I19"/>
    <mergeCell ref="J18:X19"/>
    <mergeCell ref="Y18:Y19"/>
    <mergeCell ref="Z18:AA19"/>
    <mergeCell ref="AB18:AC19"/>
    <mergeCell ref="AD18:AE19"/>
    <mergeCell ref="AF18:AG19"/>
    <mergeCell ref="AH18:AP19"/>
    <mergeCell ref="AQ18:AR19"/>
    <mergeCell ref="AS18:AT19"/>
    <mergeCell ref="AU18:AU19"/>
    <mergeCell ref="AV18:AW19"/>
    <mergeCell ref="AX18:AX19"/>
    <mergeCell ref="AY18:AZ19"/>
    <mergeCell ref="BA18:BA19"/>
    <mergeCell ref="A20:O21"/>
    <mergeCell ref="P20:BA21"/>
    <mergeCell ref="A22:BA22"/>
    <mergeCell ref="A23:E24"/>
    <mergeCell ref="F23:N24"/>
    <mergeCell ref="O23:T24"/>
    <mergeCell ref="U23:AC24"/>
    <mergeCell ref="AD23:AL24"/>
    <mergeCell ref="AM23:AR24"/>
    <mergeCell ref="AS23:BA24"/>
    <mergeCell ref="A25:B40"/>
    <mergeCell ref="C25:E25"/>
    <mergeCell ref="F25:AC25"/>
    <mergeCell ref="AD25:BA25"/>
    <mergeCell ref="C26:E27"/>
    <mergeCell ref="F26:AC27"/>
    <mergeCell ref="AD26:BA27"/>
    <mergeCell ref="C28:E32"/>
    <mergeCell ref="F28:G28"/>
    <mergeCell ref="H28:R28"/>
    <mergeCell ref="S28:AC28"/>
    <mergeCell ref="AD28:AE28"/>
    <mergeCell ref="AF28:AP28"/>
    <mergeCell ref="AQ28:BA28"/>
    <mergeCell ref="F29:AC32"/>
    <mergeCell ref="AD29:BA32"/>
    <mergeCell ref="C33:E34"/>
    <mergeCell ref="F33:AC34"/>
    <mergeCell ref="AD33:BA34"/>
    <mergeCell ref="C35:E36"/>
    <mergeCell ref="F35:AC36"/>
    <mergeCell ref="AD35:BA36"/>
    <mergeCell ref="C37:E38"/>
    <mergeCell ref="F37:AC38"/>
    <mergeCell ref="AD37:BA38"/>
    <mergeCell ref="C39:E40"/>
    <mergeCell ref="F39:AC40"/>
    <mergeCell ref="AD39:BA40"/>
    <mergeCell ref="A41:B54"/>
    <mergeCell ref="C41:E41"/>
    <mergeCell ref="F41:X41"/>
    <mergeCell ref="Y41:Y43"/>
    <mergeCell ref="Z41:AC43"/>
    <mergeCell ref="AD41:AV41"/>
    <mergeCell ref="AW41:AW43"/>
    <mergeCell ref="AX41:BA43"/>
    <mergeCell ref="C42:E43"/>
    <mergeCell ref="F42:X43"/>
    <mergeCell ref="AD42:AV43"/>
    <mergeCell ref="C44:E45"/>
    <mergeCell ref="F44:N45"/>
    <mergeCell ref="O44:Q45"/>
    <mergeCell ref="R44:S45"/>
    <mergeCell ref="T44:V45"/>
    <mergeCell ref="W44:X45"/>
    <mergeCell ref="Y44:AA45"/>
    <mergeCell ref="AB44:AC45"/>
    <mergeCell ref="AD44:AL45"/>
    <mergeCell ref="AM44:AO45"/>
    <mergeCell ref="AP44:AQ45"/>
    <mergeCell ref="AR44:AT45"/>
    <mergeCell ref="AU44:AV45"/>
    <mergeCell ref="AW44:AY45"/>
    <mergeCell ref="AZ44:BA45"/>
    <mergeCell ref="C46:E47"/>
    <mergeCell ref="F46:AC46"/>
    <mergeCell ref="AD46:BA46"/>
    <mergeCell ref="F47:I47"/>
    <mergeCell ref="K47:AB47"/>
    <mergeCell ref="AD47:AG47"/>
    <mergeCell ref="AI47:AZ47"/>
    <mergeCell ref="C48:E52"/>
    <mergeCell ref="F48:G48"/>
    <mergeCell ref="H48:R48"/>
    <mergeCell ref="S48:AC48"/>
    <mergeCell ref="AD48:AE48"/>
    <mergeCell ref="AF48:AP48"/>
    <mergeCell ref="AQ48:BA48"/>
    <mergeCell ref="F49:AC52"/>
    <mergeCell ref="AD49:BA52"/>
    <mergeCell ref="C53:E54"/>
    <mergeCell ref="F53:AC54"/>
    <mergeCell ref="AD53:BA54"/>
    <mergeCell ref="A55:B70"/>
    <mergeCell ref="C55:E55"/>
    <mergeCell ref="F55:AC55"/>
    <mergeCell ref="AD55:BA55"/>
    <mergeCell ref="C56:E57"/>
    <mergeCell ref="F56:AC57"/>
    <mergeCell ref="AD56:BA57"/>
    <mergeCell ref="C58:E62"/>
    <mergeCell ref="F58:G58"/>
    <mergeCell ref="H58:R58"/>
    <mergeCell ref="S58:AC58"/>
    <mergeCell ref="AD58:AE58"/>
    <mergeCell ref="AF58:AP58"/>
    <mergeCell ref="AQ58:BA58"/>
    <mergeCell ref="F59:AC62"/>
    <mergeCell ref="AD59:BA62"/>
    <mergeCell ref="C63:E64"/>
    <mergeCell ref="F63:AC64"/>
    <mergeCell ref="AD63:BA64"/>
    <mergeCell ref="C65:E66"/>
    <mergeCell ref="F65:AC66"/>
    <mergeCell ref="AD65:BA66"/>
    <mergeCell ref="C67:E68"/>
    <mergeCell ref="F67:AC68"/>
    <mergeCell ref="AD67:BA68"/>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Y74:AA75"/>
    <mergeCell ref="AB74:AC75"/>
    <mergeCell ref="AD74:AL75"/>
    <mergeCell ref="AM74:AO75"/>
    <mergeCell ref="AP74:AQ75"/>
    <mergeCell ref="AR74:AT75"/>
    <mergeCell ref="AU74:AV75"/>
    <mergeCell ref="AW74:AY75"/>
    <mergeCell ref="AZ74:BA75"/>
    <mergeCell ref="C76:E80"/>
    <mergeCell ref="F76:G76"/>
    <mergeCell ref="H76:R76"/>
    <mergeCell ref="S76:AC76"/>
    <mergeCell ref="AD76:AE76"/>
    <mergeCell ref="AF76:AP76"/>
    <mergeCell ref="AQ76:BA76"/>
    <mergeCell ref="F77:AC80"/>
    <mergeCell ref="AD77:BA80"/>
    <mergeCell ref="C81:E82"/>
    <mergeCell ref="F81:AC82"/>
    <mergeCell ref="AD81:BA82"/>
    <mergeCell ref="A83:B98"/>
    <mergeCell ref="C83:E83"/>
    <mergeCell ref="F83:X83"/>
    <mergeCell ref="Y83:Y85"/>
    <mergeCell ref="Z83:AC85"/>
    <mergeCell ref="AD83:AV83"/>
    <mergeCell ref="AW83:AW85"/>
    <mergeCell ref="AX83:BA85"/>
    <mergeCell ref="C84:E85"/>
    <mergeCell ref="F84:X85"/>
    <mergeCell ref="AD84:AV85"/>
    <mergeCell ref="C86:E87"/>
    <mergeCell ref="F86:N87"/>
    <mergeCell ref="O86:Q87"/>
    <mergeCell ref="R86:S87"/>
    <mergeCell ref="T86:V87"/>
    <mergeCell ref="W86:X87"/>
    <mergeCell ref="Y86:AA87"/>
    <mergeCell ref="AB86:AC87"/>
    <mergeCell ref="AD86:AL87"/>
    <mergeCell ref="AM86:AO87"/>
    <mergeCell ref="C88:E92"/>
    <mergeCell ref="F88:G88"/>
    <mergeCell ref="H88:R88"/>
    <mergeCell ref="S88:AC88"/>
    <mergeCell ref="AD88:AE88"/>
    <mergeCell ref="AF88:AP88"/>
    <mergeCell ref="AQ88:BA88"/>
    <mergeCell ref="F89:AC92"/>
    <mergeCell ref="AD89:BA92"/>
    <mergeCell ref="AM97:AO98"/>
    <mergeCell ref="AP97:AQ98"/>
    <mergeCell ref="AR97:AT98"/>
    <mergeCell ref="AU97:AV98"/>
    <mergeCell ref="AW97:AY98"/>
    <mergeCell ref="AZ97:BA98"/>
    <mergeCell ref="AP86:AQ87"/>
    <mergeCell ref="AR86:AT87"/>
    <mergeCell ref="AU86:AV87"/>
    <mergeCell ref="AW86:AY87"/>
    <mergeCell ref="AZ86:BA87"/>
    <mergeCell ref="C93:E94"/>
    <mergeCell ref="F93:AC94"/>
    <mergeCell ref="AD93:BA94"/>
    <mergeCell ref="C95:E96"/>
    <mergeCell ref="F95:F96"/>
    <mergeCell ref="G95:P96"/>
    <mergeCell ref="Q95:Q96"/>
    <mergeCell ref="R95:S96"/>
    <mergeCell ref="T95:AA96"/>
    <mergeCell ref="AB95:AC96"/>
    <mergeCell ref="AD95:AD96"/>
    <mergeCell ref="AE95:AN96"/>
    <mergeCell ref="AO95:AO96"/>
    <mergeCell ref="AP95:AQ96"/>
    <mergeCell ref="AR95:AY96"/>
    <mergeCell ref="AZ95:BA96"/>
    <mergeCell ref="AP99:AS102"/>
    <mergeCell ref="AT99:AW102"/>
    <mergeCell ref="AX99:BA102"/>
    <mergeCell ref="A101:D101"/>
    <mergeCell ref="E101:AO101"/>
    <mergeCell ref="E102:AO102"/>
    <mergeCell ref="C97:E98"/>
    <mergeCell ref="F97:N98"/>
    <mergeCell ref="O97:Q98"/>
    <mergeCell ref="R97:S98"/>
    <mergeCell ref="T97:V98"/>
    <mergeCell ref="W97:X98"/>
    <mergeCell ref="Y97:AA98"/>
    <mergeCell ref="A99:J100"/>
    <mergeCell ref="K99:M100"/>
    <mergeCell ref="N99:P100"/>
    <mergeCell ref="Q99:R100"/>
    <mergeCell ref="S99:U100"/>
    <mergeCell ref="V99:W100"/>
    <mergeCell ref="X99:Z100"/>
    <mergeCell ref="AA99:AC100"/>
    <mergeCell ref="AD99:AO100"/>
    <mergeCell ref="AB97:AC98"/>
    <mergeCell ref="AD97:AL98"/>
  </mergeCells>
  <phoneticPr fontId="26"/>
  <printOptions horizontalCentered="1" verticalCentered="1"/>
  <pageMargins left="0.27559055118110237" right="0.27559055118110237" top="0.19685039370078741" bottom="0.19685039370078741"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29</xdr:col>
                    <xdr:colOff>57150</xdr:colOff>
                    <xdr:row>16</xdr:row>
                    <xdr:rowOff>38100</xdr:rowOff>
                  </from>
                  <to>
                    <xdr:col>31</xdr:col>
                    <xdr:colOff>0</xdr:colOff>
                    <xdr:row>19</xdr:row>
                    <xdr:rowOff>38100</xdr:rowOff>
                  </to>
                </anchor>
              </controlPr>
            </control>
          </mc:Choice>
        </mc:AlternateContent>
        <mc:AlternateContent xmlns:mc="http://schemas.openxmlformats.org/markup-compatibility/2006">
          <mc:Choice Requires="x14">
            <control shapeId="67588" r:id="rId5" name="Check Box 4">
              <controlPr defaultSize="0" autoFill="0" autoLine="0" autoPict="0">
                <anchor moveWithCells="1">
                  <from>
                    <xdr:col>25</xdr:col>
                    <xdr:colOff>85725</xdr:colOff>
                    <xdr:row>16</xdr:row>
                    <xdr:rowOff>38100</xdr:rowOff>
                  </from>
                  <to>
                    <xdr:col>27</xdr:col>
                    <xdr:colOff>19050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4">
    <tabColor theme="1"/>
  </sheetPr>
  <dimension ref="A1:AI17"/>
  <sheetViews>
    <sheetView zoomScale="85" zoomScaleNormal="85" workbookViewId="0"/>
  </sheetViews>
  <sheetFormatPr defaultColWidth="8.75" defaultRowHeight="18.75"/>
  <cols>
    <col min="1" max="1" width="24.875" style="8" bestFit="1" customWidth="1"/>
    <col min="2" max="2" width="22.75" style="8" bestFit="1" customWidth="1"/>
    <col min="3" max="3" width="20.625" style="8" customWidth="1"/>
    <col min="4" max="4" width="8.75" style="8" customWidth="1"/>
    <col min="5" max="5" width="13.875" style="8" bestFit="1" customWidth="1"/>
    <col min="6" max="6" width="5.5" style="8" bestFit="1" customWidth="1"/>
    <col min="7" max="8" width="20.625" style="8" customWidth="1"/>
    <col min="9" max="9" width="8.75" style="8" customWidth="1"/>
    <col min="10" max="11" width="9.625" style="8" bestFit="1" customWidth="1"/>
    <col min="12" max="13" width="20.625" style="8" customWidth="1"/>
    <col min="14" max="14" width="8.75" style="8" customWidth="1"/>
    <col min="15" max="15" width="11" style="8" bestFit="1" customWidth="1"/>
    <col min="16" max="16" width="9.25" style="8" bestFit="1" customWidth="1"/>
    <col min="17" max="18" width="20.625" style="8" customWidth="1"/>
    <col min="19" max="19" width="8.75" style="8" customWidth="1"/>
    <col min="20" max="20" width="17.5" style="8" bestFit="1" customWidth="1"/>
    <col min="21" max="21" width="8.875" style="8" bestFit="1" customWidth="1"/>
    <col min="22" max="23" width="20.625" style="8" customWidth="1"/>
    <col min="24" max="24" width="8.75" style="8" customWidth="1"/>
    <col min="25" max="25" width="11.75" style="8" bestFit="1" customWidth="1"/>
    <col min="26" max="26" width="9.375" style="8" customWidth="1"/>
    <col min="27" max="28" width="20.625" style="8" customWidth="1"/>
    <col min="29" max="29" width="8.75" style="8" customWidth="1"/>
    <col min="30" max="30" width="13.875" style="8" bestFit="1" customWidth="1"/>
    <col min="31" max="31" width="9.625" style="8" bestFit="1" customWidth="1"/>
    <col min="32" max="32" width="20.625" style="8" customWidth="1"/>
    <col min="33" max="33" width="8.75" style="8" customWidth="1"/>
    <col min="34" max="34" width="13" style="8" bestFit="1" customWidth="1"/>
    <col min="35" max="35" width="8.75" style="8" customWidth="1"/>
    <col min="36" max="16384" width="8.75" style="8"/>
  </cols>
  <sheetData>
    <row r="1" spans="1:35">
      <c r="A1" s="21" t="s">
        <v>199</v>
      </c>
      <c r="B1" s="22"/>
      <c r="C1" s="11"/>
      <c r="E1" s="21" t="s">
        <v>198</v>
      </c>
      <c r="F1" s="22"/>
      <c r="G1" s="18" t="s">
        <v>201</v>
      </c>
      <c r="H1" s="11" t="s">
        <v>202</v>
      </c>
      <c r="J1" s="21" t="s">
        <v>203</v>
      </c>
      <c r="K1" s="22"/>
      <c r="L1" s="18" t="s">
        <v>201</v>
      </c>
      <c r="M1" s="11" t="s">
        <v>202</v>
      </c>
      <c r="O1" s="21" t="s">
        <v>200</v>
      </c>
      <c r="P1" s="22"/>
      <c r="Q1" s="18" t="s">
        <v>201</v>
      </c>
      <c r="R1" s="11" t="s">
        <v>202</v>
      </c>
      <c r="T1" s="21" t="s">
        <v>204</v>
      </c>
      <c r="U1" s="22"/>
      <c r="V1" s="18" t="s">
        <v>201</v>
      </c>
      <c r="W1" s="11" t="s">
        <v>202</v>
      </c>
      <c r="Y1" s="21" t="s">
        <v>205</v>
      </c>
      <c r="Z1" s="22"/>
      <c r="AA1" s="18" t="s">
        <v>201</v>
      </c>
      <c r="AB1" s="11" t="s">
        <v>202</v>
      </c>
      <c r="AD1" s="21" t="s">
        <v>207</v>
      </c>
      <c r="AE1" s="22"/>
      <c r="AF1" s="11"/>
      <c r="AH1" s="21" t="s">
        <v>208</v>
      </c>
      <c r="AI1" s="11"/>
    </row>
    <row r="2" spans="1:35">
      <c r="A2" s="16" t="s">
        <v>209</v>
      </c>
      <c r="B2" s="11"/>
      <c r="C2" s="20"/>
      <c r="E2" s="16" t="s">
        <v>206</v>
      </c>
      <c r="F2" s="11"/>
      <c r="G2" s="20"/>
      <c r="H2" s="20"/>
      <c r="J2" s="21" t="s">
        <v>210</v>
      </c>
      <c r="K2" s="11"/>
      <c r="L2" s="20"/>
      <c r="M2" s="20"/>
      <c r="O2" s="21" t="s">
        <v>211</v>
      </c>
      <c r="P2" s="11"/>
      <c r="Q2" s="20"/>
      <c r="R2" s="20"/>
      <c r="T2" s="21" t="s">
        <v>204</v>
      </c>
      <c r="U2" s="11"/>
      <c r="V2" s="20"/>
      <c r="W2" s="20"/>
      <c r="Y2" s="21" t="s">
        <v>213</v>
      </c>
      <c r="Z2" s="11"/>
      <c r="AA2" s="20"/>
      <c r="AB2" s="20"/>
      <c r="AD2" s="16" t="s">
        <v>206</v>
      </c>
      <c r="AE2" s="11"/>
      <c r="AF2" s="20"/>
      <c r="AH2" s="18" t="s">
        <v>214</v>
      </c>
      <c r="AI2" s="20"/>
    </row>
    <row r="3" spans="1:35">
      <c r="A3" s="17"/>
      <c r="B3" s="11" t="s">
        <v>215</v>
      </c>
      <c r="C3" s="20"/>
      <c r="E3" s="17"/>
      <c r="F3" s="18" t="s">
        <v>216</v>
      </c>
      <c r="G3" s="20"/>
      <c r="H3" s="20"/>
      <c r="J3" s="23" t="s">
        <v>203</v>
      </c>
      <c r="K3" s="18" t="s">
        <v>212</v>
      </c>
      <c r="L3" s="20"/>
      <c r="M3" s="20"/>
      <c r="O3" s="21" t="s">
        <v>217</v>
      </c>
      <c r="P3" s="11"/>
      <c r="Q3" s="20"/>
      <c r="R3" s="20"/>
      <c r="T3" s="21" t="s">
        <v>218</v>
      </c>
      <c r="U3" s="11"/>
      <c r="V3" s="20"/>
      <c r="W3" s="20"/>
      <c r="AD3" s="17"/>
      <c r="AE3" s="18" t="s">
        <v>216</v>
      </c>
      <c r="AF3" s="20"/>
      <c r="AH3" s="24" t="s">
        <v>220</v>
      </c>
      <c r="AI3" s="20"/>
    </row>
    <row r="4" spans="1:35">
      <c r="A4" s="21" t="s">
        <v>219</v>
      </c>
      <c r="B4" s="11"/>
      <c r="C4" s="20"/>
      <c r="E4" s="19" t="s">
        <v>222</v>
      </c>
      <c r="F4" s="11"/>
      <c r="G4" s="20"/>
      <c r="H4" s="20"/>
      <c r="J4" s="26"/>
      <c r="K4" s="18" t="s">
        <v>223</v>
      </c>
      <c r="L4" s="20"/>
      <c r="M4" s="20"/>
      <c r="AD4" s="23" t="s">
        <v>221</v>
      </c>
      <c r="AE4" s="18" t="s">
        <v>224</v>
      </c>
      <c r="AF4" s="20"/>
      <c r="AH4" s="24" t="s">
        <v>226</v>
      </c>
      <c r="AI4" s="20"/>
    </row>
    <row r="5" spans="1:35">
      <c r="A5" s="23" t="s">
        <v>227</v>
      </c>
      <c r="B5" s="18" t="s">
        <v>225</v>
      </c>
      <c r="C5" s="20"/>
      <c r="E5" s="17"/>
      <c r="F5" s="18" t="s">
        <v>216</v>
      </c>
      <c r="G5" s="20"/>
      <c r="H5" s="20"/>
      <c r="J5" s="26"/>
      <c r="K5" s="18" t="s">
        <v>229</v>
      </c>
      <c r="L5" s="20"/>
      <c r="M5" s="20"/>
      <c r="AD5" s="26"/>
      <c r="AE5" s="18" t="s">
        <v>230</v>
      </c>
      <c r="AF5" s="20"/>
    </row>
    <row r="6" spans="1:35">
      <c r="A6" s="26"/>
      <c r="B6" s="18" t="s">
        <v>228</v>
      </c>
      <c r="C6" s="20"/>
      <c r="J6" s="26"/>
      <c r="K6" s="18" t="s">
        <v>232</v>
      </c>
      <c r="L6" s="20"/>
      <c r="M6" s="20"/>
      <c r="AD6" s="17"/>
      <c r="AE6" s="18" t="s">
        <v>221</v>
      </c>
      <c r="AF6" s="20"/>
    </row>
    <row r="7" spans="1:35">
      <c r="A7" s="26"/>
      <c r="B7" s="18" t="s">
        <v>231</v>
      </c>
      <c r="C7" s="20"/>
      <c r="J7" s="17"/>
      <c r="K7" s="18" t="s">
        <v>234</v>
      </c>
      <c r="L7" s="20"/>
      <c r="M7" s="20"/>
      <c r="AD7" s="21" t="s">
        <v>233</v>
      </c>
      <c r="AE7" s="11"/>
      <c r="AF7" s="25"/>
    </row>
    <row r="8" spans="1:35">
      <c r="A8" s="17"/>
      <c r="B8" s="18" t="s">
        <v>236</v>
      </c>
      <c r="C8" s="20"/>
      <c r="AD8" s="23" t="s">
        <v>235</v>
      </c>
      <c r="AE8" s="18" t="s">
        <v>237</v>
      </c>
      <c r="AF8" s="25"/>
    </row>
    <row r="9" spans="1:35">
      <c r="A9" s="23" t="s">
        <v>239</v>
      </c>
      <c r="B9" s="18" t="s">
        <v>238</v>
      </c>
      <c r="C9" s="20"/>
      <c r="AD9" s="17"/>
      <c r="AE9" s="18" t="s">
        <v>240</v>
      </c>
      <c r="AF9" s="25"/>
    </row>
    <row r="10" spans="1:35">
      <c r="A10" s="17"/>
      <c r="B10" s="18" t="s">
        <v>242</v>
      </c>
      <c r="C10" s="20"/>
      <c r="AD10" s="23" t="s">
        <v>203</v>
      </c>
      <c r="AE10" s="18" t="s">
        <v>241</v>
      </c>
      <c r="AF10" s="20"/>
    </row>
    <row r="11" spans="1:35">
      <c r="A11" s="21" t="s">
        <v>244</v>
      </c>
      <c r="B11" s="11"/>
      <c r="C11" s="25"/>
      <c r="AD11" s="26"/>
      <c r="AE11" s="18" t="s">
        <v>212</v>
      </c>
      <c r="AF11" s="20"/>
    </row>
    <row r="12" spans="1:35">
      <c r="AD12" s="26"/>
      <c r="AE12" s="18" t="s">
        <v>223</v>
      </c>
      <c r="AF12" s="20"/>
    </row>
    <row r="13" spans="1:35">
      <c r="AD13" s="26"/>
      <c r="AE13" s="18" t="s">
        <v>229</v>
      </c>
      <c r="AF13" s="20"/>
    </row>
    <row r="14" spans="1:35">
      <c r="AD14" s="26"/>
      <c r="AE14" s="18" t="s">
        <v>232</v>
      </c>
      <c r="AF14" s="20"/>
    </row>
    <row r="15" spans="1:35">
      <c r="AD15" s="17"/>
      <c r="AE15" s="18" t="s">
        <v>234</v>
      </c>
      <c r="AF15" s="20"/>
    </row>
    <row r="16" spans="1:35">
      <c r="AD16" s="21" t="s">
        <v>211</v>
      </c>
      <c r="AE16" s="11"/>
      <c r="AF16" s="20"/>
    </row>
    <row r="17" spans="30:32">
      <c r="AD17" s="27" t="s">
        <v>245</v>
      </c>
      <c r="AE17" s="11"/>
      <c r="AF17" s="20"/>
    </row>
  </sheetData>
  <phoneticPr fontId="2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5">
    <tabColor theme="1"/>
  </sheetPr>
  <dimension ref="A1:AK101"/>
  <sheetViews>
    <sheetView zoomScale="85" zoomScaleNormal="85" workbookViewId="0">
      <pane ySplit="3" topLeftCell="A4" activePane="bottomLeft" state="frozenSplit"/>
      <selection activeCell="AD36" sqref="AD36 AD36:BA37"/>
      <selection pane="bottomLeft"/>
    </sheetView>
  </sheetViews>
  <sheetFormatPr defaultColWidth="8.75" defaultRowHeight="18.75"/>
  <cols>
    <col min="1" max="1" width="11.375" style="8" bestFit="1" customWidth="1"/>
    <col min="2" max="2" width="9.25" style="8" bestFit="1" customWidth="1"/>
    <col min="3" max="6" width="20" style="8" bestFit="1" customWidth="1"/>
    <col min="7" max="7" width="5.25" style="8" bestFit="1" customWidth="1"/>
    <col min="8" max="8" width="11" style="8" bestFit="1" customWidth="1"/>
    <col min="9" max="9" width="7.25" style="8" bestFit="1" customWidth="1"/>
    <col min="10" max="10" width="9.25" style="8" bestFit="1" customWidth="1"/>
    <col min="11" max="11" width="11.375" style="8" bestFit="1" customWidth="1"/>
    <col min="12" max="14" width="9.25" style="8" bestFit="1" customWidth="1"/>
    <col min="15" max="15" width="13.5" style="8" bestFit="1" customWidth="1"/>
    <col min="16" max="16" width="5.25" style="8" bestFit="1" customWidth="1"/>
    <col min="17" max="17" width="17.875" style="8" bestFit="1" customWidth="1"/>
    <col min="18" max="18" width="15.75" style="8" bestFit="1" customWidth="1"/>
    <col min="19" max="19" width="15.5" style="8" bestFit="1" customWidth="1"/>
    <col min="20" max="20" width="9.25" style="8" bestFit="1" customWidth="1"/>
    <col min="21" max="24" width="20" style="8" bestFit="1" customWidth="1"/>
    <col min="25" max="25" width="5.25" style="8" bestFit="1" customWidth="1"/>
    <col min="26" max="26" width="13" style="8" bestFit="1" customWidth="1"/>
    <col min="27" max="27" width="7.25" style="8" bestFit="1" customWidth="1"/>
    <col min="28" max="28" width="9.25" style="8" bestFit="1" customWidth="1"/>
    <col min="29" max="29" width="11.375" style="8" bestFit="1" customWidth="1"/>
    <col min="30" max="32" width="9.25" style="8" bestFit="1" customWidth="1"/>
    <col min="33" max="33" width="13.5" style="8" bestFit="1" customWidth="1"/>
    <col min="34" max="34" width="5.25" style="8" bestFit="1" customWidth="1"/>
    <col min="35" max="35" width="17.875" style="8" bestFit="1" customWidth="1"/>
    <col min="36" max="36" width="15.75" style="8" bestFit="1" customWidth="1"/>
    <col min="37" max="37" width="15.5" style="8" bestFit="1" customWidth="1"/>
    <col min="38" max="38" width="8.75" style="8" customWidth="1"/>
    <col min="39" max="16384" width="8.75" style="8"/>
  </cols>
  <sheetData>
    <row r="1" spans="1:37">
      <c r="A1" s="23"/>
      <c r="B1" s="28" t="s">
        <v>201</v>
      </c>
      <c r="C1" s="28"/>
      <c r="D1" s="28"/>
      <c r="E1" s="28"/>
      <c r="F1" s="28"/>
      <c r="G1" s="28"/>
      <c r="H1" s="28"/>
      <c r="I1" s="28"/>
      <c r="J1" s="28"/>
      <c r="K1" s="28"/>
      <c r="L1" s="28"/>
      <c r="M1" s="28"/>
      <c r="N1" s="28"/>
      <c r="O1" s="28"/>
      <c r="P1" s="28"/>
      <c r="Q1" s="28"/>
      <c r="R1" s="28"/>
      <c r="S1" s="28"/>
      <c r="T1" s="29" t="s">
        <v>246</v>
      </c>
      <c r="U1" s="28"/>
      <c r="V1" s="28"/>
      <c r="W1" s="28"/>
      <c r="X1" s="28"/>
      <c r="Y1" s="28"/>
      <c r="Z1" s="28"/>
      <c r="AA1" s="28"/>
      <c r="AB1" s="28"/>
      <c r="AC1" s="28"/>
      <c r="AD1" s="28"/>
      <c r="AE1" s="28"/>
      <c r="AF1" s="28"/>
      <c r="AG1" s="28"/>
      <c r="AH1" s="28"/>
      <c r="AI1" s="28"/>
      <c r="AJ1" s="28"/>
      <c r="AK1" s="30"/>
    </row>
    <row r="2" spans="1:37">
      <c r="A2" s="23"/>
      <c r="B2" s="21" t="s">
        <v>243</v>
      </c>
      <c r="C2" s="22"/>
      <c r="D2" s="22"/>
      <c r="E2" s="22"/>
      <c r="F2" s="11"/>
      <c r="G2" s="23" t="s">
        <v>247</v>
      </c>
      <c r="H2" s="23" t="s">
        <v>248</v>
      </c>
      <c r="I2" s="16" t="s">
        <v>249</v>
      </c>
      <c r="J2" s="11"/>
      <c r="K2" s="21" t="s">
        <v>250</v>
      </c>
      <c r="L2" s="22"/>
      <c r="M2" s="22"/>
      <c r="N2" s="22"/>
      <c r="O2" s="22"/>
      <c r="P2" s="22"/>
      <c r="Q2" s="22"/>
      <c r="R2" s="11"/>
      <c r="S2" s="23" t="s">
        <v>211</v>
      </c>
      <c r="T2" s="21" t="s">
        <v>243</v>
      </c>
      <c r="U2" s="22"/>
      <c r="V2" s="22"/>
      <c r="W2" s="22"/>
      <c r="X2" s="11"/>
      <c r="Y2" s="23" t="s">
        <v>247</v>
      </c>
      <c r="Z2" s="23" t="s">
        <v>248</v>
      </c>
      <c r="AA2" s="16" t="s">
        <v>249</v>
      </c>
      <c r="AB2" s="11"/>
      <c r="AC2" s="21" t="s">
        <v>250</v>
      </c>
      <c r="AD2" s="22"/>
      <c r="AE2" s="22"/>
      <c r="AF2" s="22"/>
      <c r="AG2" s="22"/>
      <c r="AH2" s="22"/>
      <c r="AI2" s="22"/>
      <c r="AJ2" s="11"/>
      <c r="AK2" s="23" t="s">
        <v>211</v>
      </c>
    </row>
    <row r="3" spans="1:37">
      <c r="A3" s="17"/>
      <c r="B3" s="18" t="s">
        <v>251</v>
      </c>
      <c r="C3" s="24" t="s">
        <v>252</v>
      </c>
      <c r="D3" s="24" t="s">
        <v>253</v>
      </c>
      <c r="E3" s="24" t="s">
        <v>254</v>
      </c>
      <c r="F3" s="24" t="s">
        <v>255</v>
      </c>
      <c r="G3" s="17"/>
      <c r="H3" s="17"/>
      <c r="I3" s="17"/>
      <c r="J3" s="18" t="s">
        <v>256</v>
      </c>
      <c r="K3" s="18" t="s">
        <v>258</v>
      </c>
      <c r="L3" s="18" t="s">
        <v>241</v>
      </c>
      <c r="M3" s="18" t="s">
        <v>212</v>
      </c>
      <c r="N3" s="18" t="s">
        <v>223</v>
      </c>
      <c r="O3" s="18" t="s">
        <v>229</v>
      </c>
      <c r="P3" s="18" t="s">
        <v>232</v>
      </c>
      <c r="Q3" s="18" t="s">
        <v>234</v>
      </c>
      <c r="R3" s="18" t="s">
        <v>257</v>
      </c>
      <c r="S3" s="17"/>
      <c r="T3" s="18" t="s">
        <v>251</v>
      </c>
      <c r="U3" s="24" t="s">
        <v>252</v>
      </c>
      <c r="V3" s="24" t="s">
        <v>253</v>
      </c>
      <c r="W3" s="24" t="s">
        <v>254</v>
      </c>
      <c r="X3" s="24" t="s">
        <v>255</v>
      </c>
      <c r="Y3" s="17"/>
      <c r="Z3" s="17"/>
      <c r="AA3" s="17"/>
      <c r="AB3" s="18" t="s">
        <v>256</v>
      </c>
      <c r="AC3" s="18" t="s">
        <v>258</v>
      </c>
      <c r="AD3" s="18" t="s">
        <v>241</v>
      </c>
      <c r="AE3" s="18" t="s">
        <v>212</v>
      </c>
      <c r="AF3" s="18" t="s">
        <v>223</v>
      </c>
      <c r="AG3" s="18" t="s">
        <v>229</v>
      </c>
      <c r="AH3" s="18" t="s">
        <v>232</v>
      </c>
      <c r="AI3" s="18" t="s">
        <v>234</v>
      </c>
      <c r="AJ3" s="18" t="s">
        <v>257</v>
      </c>
      <c r="AK3" s="17"/>
    </row>
    <row r="4" spans="1:37">
      <c r="A4" s="18" t="s">
        <v>259</v>
      </c>
      <c r="B4" s="20"/>
      <c r="C4" s="20"/>
      <c r="D4" s="20"/>
      <c r="E4" s="20"/>
      <c r="F4" s="20"/>
      <c r="G4" s="20"/>
      <c r="H4" s="13"/>
      <c r="I4" s="20"/>
      <c r="J4" s="20"/>
      <c r="K4" s="20"/>
      <c r="L4" s="20"/>
      <c r="M4" s="20"/>
      <c r="N4" s="20"/>
      <c r="O4" s="20"/>
      <c r="P4" s="20"/>
      <c r="Q4" s="20"/>
      <c r="R4" s="20"/>
      <c r="S4" s="20"/>
      <c r="T4" s="20"/>
      <c r="U4" s="20"/>
      <c r="V4" s="20"/>
      <c r="W4" s="20"/>
      <c r="X4" s="20"/>
      <c r="Y4" s="20"/>
      <c r="Z4" s="13"/>
      <c r="AA4" s="20"/>
      <c r="AB4" s="20"/>
      <c r="AC4" s="20"/>
      <c r="AD4" s="20"/>
      <c r="AE4" s="20"/>
      <c r="AF4" s="20"/>
      <c r="AG4" s="20"/>
      <c r="AH4" s="20"/>
      <c r="AI4" s="20"/>
      <c r="AJ4" s="20"/>
      <c r="AK4" s="20"/>
    </row>
    <row r="5" spans="1:37">
      <c r="A5" s="18" t="s">
        <v>261</v>
      </c>
      <c r="B5" s="20"/>
      <c r="C5" s="20"/>
      <c r="D5" s="20"/>
      <c r="E5" s="20"/>
      <c r="F5" s="20"/>
      <c r="G5" s="20"/>
      <c r="H5" s="13"/>
      <c r="I5" s="20"/>
      <c r="J5" s="20"/>
      <c r="K5" s="20"/>
      <c r="L5" s="20"/>
      <c r="M5" s="20"/>
      <c r="N5" s="20"/>
      <c r="O5" s="20"/>
      <c r="P5" s="20"/>
      <c r="Q5" s="20"/>
      <c r="R5" s="20"/>
      <c r="S5" s="20"/>
      <c r="T5" s="20"/>
      <c r="U5" s="20"/>
      <c r="V5" s="20"/>
      <c r="W5" s="20"/>
      <c r="X5" s="20"/>
      <c r="Y5" s="20"/>
      <c r="Z5" s="13"/>
      <c r="AA5" s="20"/>
      <c r="AB5" s="20"/>
      <c r="AC5" s="20"/>
      <c r="AD5" s="20"/>
      <c r="AE5" s="20"/>
      <c r="AF5" s="20"/>
      <c r="AG5" s="20"/>
      <c r="AH5" s="20"/>
      <c r="AI5" s="20"/>
      <c r="AJ5" s="20"/>
      <c r="AK5" s="20"/>
    </row>
    <row r="6" spans="1:37">
      <c r="A6" s="18" t="s">
        <v>262</v>
      </c>
      <c r="B6" s="20"/>
      <c r="C6" s="20"/>
      <c r="D6" s="20"/>
      <c r="E6" s="20"/>
      <c r="F6" s="20"/>
      <c r="G6" s="20"/>
      <c r="H6" s="13"/>
      <c r="I6" s="20"/>
      <c r="J6" s="20"/>
      <c r="K6" s="20"/>
      <c r="L6" s="20"/>
      <c r="M6" s="20"/>
      <c r="N6" s="20"/>
      <c r="O6" s="20"/>
      <c r="P6" s="20"/>
      <c r="Q6" s="20"/>
      <c r="R6" s="20"/>
      <c r="S6" s="20"/>
      <c r="T6" s="20"/>
      <c r="U6" s="20"/>
      <c r="V6" s="20"/>
      <c r="W6" s="20"/>
      <c r="X6" s="20"/>
      <c r="Y6" s="20"/>
      <c r="Z6" s="13"/>
      <c r="AA6" s="20"/>
      <c r="AB6" s="20"/>
      <c r="AC6" s="20"/>
      <c r="AD6" s="20"/>
      <c r="AE6" s="20"/>
      <c r="AF6" s="20"/>
      <c r="AG6" s="20"/>
      <c r="AH6" s="20"/>
      <c r="AI6" s="20"/>
      <c r="AJ6" s="20"/>
      <c r="AK6" s="20"/>
    </row>
    <row r="7" spans="1:37">
      <c r="A7" s="18"/>
      <c r="B7" s="20"/>
      <c r="C7" s="20"/>
      <c r="D7" s="20"/>
      <c r="E7" s="20"/>
      <c r="F7" s="20"/>
      <c r="G7" s="20"/>
      <c r="H7" s="12"/>
      <c r="I7" s="20"/>
      <c r="J7" s="20"/>
      <c r="K7" s="20"/>
      <c r="L7" s="20"/>
      <c r="M7" s="20"/>
      <c r="N7" s="20"/>
      <c r="O7" s="20"/>
      <c r="P7" s="20"/>
      <c r="Q7" s="20"/>
      <c r="R7" s="20"/>
      <c r="S7" s="20"/>
      <c r="T7" s="20"/>
      <c r="U7" s="20"/>
      <c r="V7" s="20"/>
      <c r="W7" s="20"/>
      <c r="X7" s="20"/>
      <c r="Y7" s="20"/>
      <c r="Z7" s="12"/>
      <c r="AA7" s="20"/>
      <c r="AB7" s="20"/>
      <c r="AC7" s="20"/>
      <c r="AD7" s="20"/>
      <c r="AE7" s="20"/>
      <c r="AF7" s="20"/>
      <c r="AG7" s="20"/>
      <c r="AH7" s="20"/>
      <c r="AI7" s="20"/>
      <c r="AJ7" s="20"/>
      <c r="AK7" s="20"/>
    </row>
    <row r="8" spans="1:37">
      <c r="A8" s="18"/>
      <c r="B8" s="20"/>
      <c r="C8" s="20"/>
      <c r="D8" s="20"/>
      <c r="E8" s="20"/>
      <c r="F8" s="20"/>
      <c r="G8" s="20"/>
      <c r="H8" s="12"/>
      <c r="I8" s="20"/>
      <c r="J8" s="20"/>
      <c r="K8" s="20"/>
      <c r="L8" s="20"/>
      <c r="M8" s="20"/>
      <c r="N8" s="20"/>
      <c r="O8" s="20"/>
      <c r="P8" s="20"/>
      <c r="Q8" s="20"/>
      <c r="R8" s="20"/>
      <c r="S8" s="20"/>
      <c r="T8" s="20"/>
      <c r="U8" s="20"/>
      <c r="V8" s="20"/>
      <c r="W8" s="20"/>
      <c r="X8" s="20"/>
      <c r="Y8" s="20"/>
      <c r="Z8" s="12"/>
      <c r="AA8" s="20"/>
      <c r="AB8" s="20"/>
      <c r="AC8" s="20"/>
      <c r="AD8" s="20"/>
      <c r="AE8" s="20"/>
      <c r="AF8" s="20"/>
      <c r="AG8" s="20"/>
      <c r="AH8" s="20"/>
      <c r="AI8" s="20"/>
      <c r="AJ8" s="20"/>
      <c r="AK8" s="20"/>
    </row>
    <row r="9" spans="1:37">
      <c r="A9" s="18"/>
      <c r="B9" s="20"/>
      <c r="C9" s="20"/>
      <c r="D9" s="20"/>
      <c r="E9" s="20"/>
      <c r="F9" s="20"/>
      <c r="G9" s="20"/>
      <c r="H9" s="12"/>
      <c r="I9" s="20"/>
      <c r="J9" s="20"/>
      <c r="K9" s="20"/>
      <c r="L9" s="20"/>
      <c r="M9" s="20"/>
      <c r="N9" s="20"/>
      <c r="O9" s="20"/>
      <c r="P9" s="20"/>
      <c r="Q9" s="20"/>
      <c r="R9" s="20"/>
      <c r="S9" s="20"/>
      <c r="T9" s="20"/>
      <c r="U9" s="20"/>
      <c r="V9" s="20"/>
      <c r="W9" s="20"/>
      <c r="X9" s="20"/>
      <c r="Y9" s="20"/>
      <c r="Z9" s="12"/>
      <c r="AA9" s="20"/>
      <c r="AB9" s="20"/>
      <c r="AC9" s="20"/>
      <c r="AD9" s="20"/>
      <c r="AE9" s="20"/>
      <c r="AF9" s="20"/>
      <c r="AG9" s="20"/>
      <c r="AH9" s="20"/>
      <c r="AI9" s="20"/>
      <c r="AJ9" s="20"/>
      <c r="AK9" s="20"/>
    </row>
    <row r="10" spans="1:37">
      <c r="A10" s="18"/>
      <c r="B10" s="20"/>
      <c r="C10" s="20"/>
      <c r="D10" s="20"/>
      <c r="E10" s="20"/>
      <c r="F10" s="20"/>
      <c r="G10" s="20"/>
      <c r="H10" s="12"/>
      <c r="I10" s="20"/>
      <c r="J10" s="20"/>
      <c r="K10" s="20"/>
      <c r="L10" s="20"/>
      <c r="M10" s="20"/>
      <c r="N10" s="20"/>
      <c r="O10" s="20"/>
      <c r="P10" s="20"/>
      <c r="Q10" s="20"/>
      <c r="R10" s="20"/>
      <c r="S10" s="20"/>
      <c r="T10" s="20"/>
      <c r="U10" s="20"/>
      <c r="V10" s="20"/>
      <c r="W10" s="20"/>
      <c r="X10" s="20"/>
      <c r="Y10" s="20"/>
      <c r="Z10" s="12"/>
      <c r="AA10" s="20"/>
      <c r="AB10" s="20"/>
      <c r="AC10" s="20"/>
      <c r="AD10" s="20"/>
      <c r="AE10" s="20"/>
      <c r="AF10" s="20"/>
      <c r="AG10" s="20"/>
      <c r="AH10" s="20"/>
      <c r="AI10" s="20"/>
      <c r="AJ10" s="20"/>
      <c r="AK10" s="20"/>
    </row>
    <row r="11" spans="1:37">
      <c r="A11" s="18"/>
      <c r="B11" s="20"/>
      <c r="C11" s="20"/>
      <c r="D11" s="20"/>
      <c r="E11" s="20"/>
      <c r="F11" s="20"/>
      <c r="G11" s="20"/>
      <c r="H11" s="12"/>
      <c r="I11" s="20"/>
      <c r="J11" s="20"/>
      <c r="K11" s="20"/>
      <c r="L11" s="20"/>
      <c r="M11" s="20"/>
      <c r="N11" s="20"/>
      <c r="O11" s="20"/>
      <c r="P11" s="20"/>
      <c r="Q11" s="20"/>
      <c r="R11" s="20"/>
      <c r="S11" s="20"/>
      <c r="T11" s="20"/>
      <c r="U11" s="20"/>
      <c r="V11" s="20"/>
      <c r="W11" s="20"/>
      <c r="X11" s="20"/>
      <c r="Y11" s="20"/>
      <c r="Z11" s="12"/>
      <c r="AA11" s="20"/>
      <c r="AB11" s="20"/>
      <c r="AC11" s="20"/>
      <c r="AD11" s="20"/>
      <c r="AE11" s="20"/>
      <c r="AF11" s="20"/>
      <c r="AG11" s="20"/>
      <c r="AH11" s="20"/>
      <c r="AI11" s="20"/>
      <c r="AJ11" s="20"/>
      <c r="AK11" s="20"/>
    </row>
    <row r="12" spans="1:37">
      <c r="A12" s="18"/>
      <c r="B12" s="20"/>
      <c r="C12" s="20"/>
      <c r="D12" s="20"/>
      <c r="E12" s="20"/>
      <c r="F12" s="20"/>
      <c r="G12" s="20"/>
      <c r="H12" s="12"/>
      <c r="I12" s="20"/>
      <c r="J12" s="20"/>
      <c r="K12" s="20"/>
      <c r="L12" s="20"/>
      <c r="M12" s="20"/>
      <c r="N12" s="20"/>
      <c r="O12" s="20"/>
      <c r="P12" s="20"/>
      <c r="Q12" s="20"/>
      <c r="R12" s="20"/>
      <c r="S12" s="20"/>
      <c r="T12" s="20"/>
      <c r="U12" s="20"/>
      <c r="V12" s="20"/>
      <c r="W12" s="20"/>
      <c r="X12" s="20"/>
      <c r="Y12" s="20"/>
      <c r="Z12" s="12"/>
      <c r="AA12" s="20"/>
      <c r="AB12" s="20"/>
      <c r="AC12" s="20"/>
      <c r="AD12" s="20"/>
      <c r="AE12" s="20"/>
      <c r="AF12" s="20"/>
      <c r="AG12" s="20"/>
      <c r="AH12" s="20"/>
      <c r="AI12" s="20"/>
      <c r="AJ12" s="20"/>
      <c r="AK12" s="20"/>
    </row>
    <row r="13" spans="1:37">
      <c r="A13" s="18"/>
      <c r="B13" s="20"/>
      <c r="C13" s="20"/>
      <c r="D13" s="20"/>
      <c r="E13" s="20"/>
      <c r="F13" s="20"/>
      <c r="G13" s="20"/>
      <c r="H13" s="12"/>
      <c r="I13" s="20"/>
      <c r="J13" s="20"/>
      <c r="K13" s="20"/>
      <c r="L13" s="20"/>
      <c r="M13" s="20"/>
      <c r="N13" s="20"/>
      <c r="O13" s="20"/>
      <c r="P13" s="20"/>
      <c r="Q13" s="20"/>
      <c r="R13" s="20"/>
      <c r="S13" s="20"/>
      <c r="T13" s="20"/>
      <c r="U13" s="20"/>
      <c r="V13" s="20"/>
      <c r="W13" s="20"/>
      <c r="X13" s="20"/>
      <c r="Y13" s="20"/>
      <c r="Z13" s="12"/>
      <c r="AA13" s="20"/>
      <c r="AB13" s="20"/>
      <c r="AC13" s="20"/>
      <c r="AD13" s="20"/>
      <c r="AE13" s="20"/>
      <c r="AF13" s="20"/>
      <c r="AG13" s="20"/>
      <c r="AH13" s="20"/>
      <c r="AI13" s="20"/>
      <c r="AJ13" s="20"/>
      <c r="AK13" s="20"/>
    </row>
    <row r="14" spans="1:37">
      <c r="A14" s="18"/>
      <c r="B14" s="20"/>
      <c r="C14" s="20"/>
      <c r="D14" s="20"/>
      <c r="E14" s="20"/>
      <c r="F14" s="20"/>
      <c r="G14" s="20"/>
      <c r="H14" s="12"/>
      <c r="I14" s="20"/>
      <c r="J14" s="20"/>
      <c r="K14" s="20"/>
      <c r="L14" s="20"/>
      <c r="M14" s="20"/>
      <c r="N14" s="20"/>
      <c r="O14" s="20"/>
      <c r="P14" s="20"/>
      <c r="Q14" s="20"/>
      <c r="R14" s="20"/>
      <c r="S14" s="20"/>
      <c r="T14" s="20"/>
      <c r="U14" s="20"/>
      <c r="V14" s="20"/>
      <c r="W14" s="20"/>
      <c r="X14" s="20"/>
      <c r="Y14" s="20"/>
      <c r="Z14" s="12"/>
      <c r="AA14" s="20"/>
      <c r="AB14" s="20"/>
      <c r="AC14" s="20"/>
      <c r="AD14" s="20"/>
      <c r="AE14" s="20"/>
      <c r="AF14" s="20"/>
      <c r="AG14" s="20"/>
      <c r="AH14" s="20"/>
      <c r="AI14" s="20"/>
      <c r="AJ14" s="20"/>
      <c r="AK14" s="20"/>
    </row>
    <row r="15" spans="1:37">
      <c r="A15" s="18"/>
      <c r="B15" s="20"/>
      <c r="C15" s="20"/>
      <c r="D15" s="20"/>
      <c r="E15" s="20"/>
      <c r="F15" s="20"/>
      <c r="G15" s="20"/>
      <c r="H15" s="12"/>
      <c r="I15" s="20"/>
      <c r="J15" s="20"/>
      <c r="K15" s="20"/>
      <c r="L15" s="20"/>
      <c r="M15" s="20"/>
      <c r="N15" s="20"/>
      <c r="O15" s="20"/>
      <c r="P15" s="20"/>
      <c r="Q15" s="20"/>
      <c r="R15" s="20"/>
      <c r="S15" s="20"/>
      <c r="T15" s="20"/>
      <c r="U15" s="20"/>
      <c r="V15" s="20"/>
      <c r="W15" s="20"/>
      <c r="X15" s="20"/>
      <c r="Y15" s="20"/>
      <c r="Z15" s="12"/>
      <c r="AA15" s="20"/>
      <c r="AB15" s="20"/>
      <c r="AC15" s="20"/>
      <c r="AD15" s="20"/>
      <c r="AE15" s="20"/>
      <c r="AF15" s="20"/>
      <c r="AG15" s="20"/>
      <c r="AH15" s="20"/>
      <c r="AI15" s="20"/>
      <c r="AJ15" s="20"/>
      <c r="AK15" s="20"/>
    </row>
    <row r="16" spans="1:37">
      <c r="A16" s="18"/>
      <c r="B16" s="20"/>
      <c r="C16" s="20"/>
      <c r="D16" s="20"/>
      <c r="E16" s="20"/>
      <c r="F16" s="20"/>
      <c r="G16" s="20"/>
      <c r="H16" s="12"/>
      <c r="I16" s="20"/>
      <c r="J16" s="20"/>
      <c r="K16" s="20"/>
      <c r="L16" s="20"/>
      <c r="M16" s="20"/>
      <c r="N16" s="20"/>
      <c r="O16" s="20"/>
      <c r="P16" s="20"/>
      <c r="Q16" s="20"/>
      <c r="R16" s="20"/>
      <c r="S16" s="20"/>
      <c r="T16" s="20"/>
      <c r="U16" s="20"/>
      <c r="V16" s="20"/>
      <c r="W16" s="20"/>
      <c r="X16" s="20"/>
      <c r="Y16" s="20"/>
      <c r="Z16" s="12"/>
      <c r="AA16" s="20"/>
      <c r="AB16" s="20"/>
      <c r="AC16" s="20"/>
      <c r="AD16" s="20"/>
      <c r="AE16" s="20"/>
      <c r="AF16" s="20"/>
      <c r="AG16" s="20"/>
      <c r="AH16" s="20"/>
      <c r="AI16" s="20"/>
      <c r="AJ16" s="20"/>
      <c r="AK16" s="20"/>
    </row>
    <row r="17" spans="1:37">
      <c r="A17" s="18"/>
      <c r="B17" s="20"/>
      <c r="C17" s="20"/>
      <c r="D17" s="20"/>
      <c r="E17" s="20"/>
      <c r="F17" s="20"/>
      <c r="G17" s="20"/>
      <c r="H17" s="12"/>
      <c r="I17" s="20"/>
      <c r="J17" s="20"/>
      <c r="K17" s="20"/>
      <c r="L17" s="20"/>
      <c r="M17" s="20"/>
      <c r="N17" s="20"/>
      <c r="O17" s="20"/>
      <c r="P17" s="20"/>
      <c r="Q17" s="20"/>
      <c r="R17" s="20"/>
      <c r="S17" s="20"/>
      <c r="T17" s="20"/>
      <c r="U17" s="20"/>
      <c r="V17" s="20"/>
      <c r="W17" s="20"/>
      <c r="X17" s="20"/>
      <c r="Y17" s="20"/>
      <c r="Z17" s="12"/>
      <c r="AA17" s="20"/>
      <c r="AB17" s="20"/>
      <c r="AC17" s="20"/>
      <c r="AD17" s="20"/>
      <c r="AE17" s="20"/>
      <c r="AF17" s="20"/>
      <c r="AG17" s="20"/>
      <c r="AH17" s="20"/>
      <c r="AI17" s="20"/>
      <c r="AJ17" s="20"/>
      <c r="AK17" s="20"/>
    </row>
    <row r="18" spans="1:37">
      <c r="A18" s="18"/>
      <c r="B18" s="20"/>
      <c r="C18" s="20"/>
      <c r="D18" s="20"/>
      <c r="E18" s="20"/>
      <c r="F18" s="20"/>
      <c r="G18" s="20"/>
      <c r="H18" s="12"/>
      <c r="I18" s="20"/>
      <c r="J18" s="20"/>
      <c r="K18" s="20"/>
      <c r="L18" s="20"/>
      <c r="M18" s="20"/>
      <c r="N18" s="20"/>
      <c r="O18" s="20"/>
      <c r="P18" s="20"/>
      <c r="Q18" s="20"/>
      <c r="R18" s="20"/>
      <c r="S18" s="20"/>
      <c r="T18" s="20"/>
      <c r="U18" s="20"/>
      <c r="V18" s="20"/>
      <c r="W18" s="20"/>
      <c r="X18" s="20"/>
      <c r="Y18" s="20"/>
      <c r="Z18" s="12"/>
      <c r="AA18" s="20"/>
      <c r="AB18" s="20"/>
      <c r="AC18" s="20"/>
      <c r="AD18" s="20"/>
      <c r="AE18" s="20"/>
      <c r="AF18" s="20"/>
      <c r="AG18" s="20"/>
      <c r="AH18" s="20"/>
      <c r="AI18" s="20"/>
      <c r="AJ18" s="20"/>
      <c r="AK18" s="20"/>
    </row>
    <row r="19" spans="1:37">
      <c r="A19" s="18"/>
      <c r="B19" s="20"/>
      <c r="C19" s="20"/>
      <c r="D19" s="20"/>
      <c r="E19" s="20"/>
      <c r="F19" s="20"/>
      <c r="G19" s="20"/>
      <c r="H19" s="12"/>
      <c r="I19" s="20"/>
      <c r="J19" s="20"/>
      <c r="K19" s="20"/>
      <c r="L19" s="20"/>
      <c r="M19" s="20"/>
      <c r="N19" s="20"/>
      <c r="O19" s="20"/>
      <c r="P19" s="20"/>
      <c r="Q19" s="20"/>
      <c r="R19" s="20"/>
      <c r="S19" s="20"/>
      <c r="T19" s="20"/>
      <c r="U19" s="20"/>
      <c r="V19" s="20"/>
      <c r="W19" s="20"/>
      <c r="X19" s="20"/>
      <c r="Y19" s="20"/>
      <c r="Z19" s="12"/>
      <c r="AA19" s="20"/>
      <c r="AB19" s="20"/>
      <c r="AC19" s="20"/>
      <c r="AD19" s="20"/>
      <c r="AE19" s="20"/>
      <c r="AF19" s="20"/>
      <c r="AG19" s="20"/>
      <c r="AH19" s="20"/>
      <c r="AI19" s="20"/>
      <c r="AJ19" s="20"/>
      <c r="AK19" s="20"/>
    </row>
    <row r="20" spans="1:37">
      <c r="A20" s="18"/>
      <c r="B20" s="20"/>
      <c r="C20" s="20"/>
      <c r="D20" s="20"/>
      <c r="E20" s="20"/>
      <c r="F20" s="20"/>
      <c r="G20" s="20"/>
      <c r="H20" s="12"/>
      <c r="I20" s="20"/>
      <c r="J20" s="20"/>
      <c r="K20" s="20"/>
      <c r="L20" s="20"/>
      <c r="M20" s="20"/>
      <c r="N20" s="20"/>
      <c r="O20" s="20"/>
      <c r="P20" s="20"/>
      <c r="Q20" s="20"/>
      <c r="R20" s="20"/>
      <c r="S20" s="20"/>
      <c r="T20" s="20"/>
      <c r="U20" s="20"/>
      <c r="V20" s="20"/>
      <c r="W20" s="20"/>
      <c r="X20" s="20"/>
      <c r="Y20" s="20"/>
      <c r="Z20" s="12"/>
      <c r="AA20" s="20"/>
      <c r="AB20" s="20"/>
      <c r="AC20" s="20"/>
      <c r="AD20" s="20"/>
      <c r="AE20" s="20"/>
      <c r="AF20" s="20"/>
      <c r="AG20" s="20"/>
      <c r="AH20" s="20"/>
      <c r="AI20" s="20"/>
      <c r="AJ20" s="20"/>
      <c r="AK20" s="20"/>
    </row>
    <row r="21" spans="1:37">
      <c r="A21" s="18"/>
      <c r="B21" s="20"/>
      <c r="C21" s="20"/>
      <c r="D21" s="20"/>
      <c r="E21" s="20"/>
      <c r="F21" s="20"/>
      <c r="G21" s="20"/>
      <c r="H21" s="12"/>
      <c r="I21" s="20"/>
      <c r="J21" s="20"/>
      <c r="K21" s="20"/>
      <c r="L21" s="20"/>
      <c r="M21" s="20"/>
      <c r="N21" s="20"/>
      <c r="O21" s="20"/>
      <c r="P21" s="20"/>
      <c r="Q21" s="20"/>
      <c r="R21" s="20"/>
      <c r="S21" s="20"/>
      <c r="T21" s="20"/>
      <c r="U21" s="20"/>
      <c r="V21" s="20"/>
      <c r="W21" s="20"/>
      <c r="X21" s="20"/>
      <c r="Y21" s="20"/>
      <c r="Z21" s="12"/>
      <c r="AA21" s="20"/>
      <c r="AB21" s="20"/>
      <c r="AC21" s="20"/>
      <c r="AD21" s="20"/>
      <c r="AE21" s="20"/>
      <c r="AF21" s="20"/>
      <c r="AG21" s="20"/>
      <c r="AH21" s="20"/>
      <c r="AI21" s="20"/>
      <c r="AJ21" s="20"/>
      <c r="AK21" s="20"/>
    </row>
    <row r="22" spans="1:37">
      <c r="A22" s="18"/>
      <c r="B22" s="20"/>
      <c r="C22" s="20"/>
      <c r="D22" s="20"/>
      <c r="E22" s="20"/>
      <c r="F22" s="20"/>
      <c r="G22" s="20"/>
      <c r="H22" s="12"/>
      <c r="I22" s="20"/>
      <c r="J22" s="20"/>
      <c r="K22" s="20"/>
      <c r="L22" s="20"/>
      <c r="M22" s="20"/>
      <c r="N22" s="20"/>
      <c r="O22" s="20"/>
      <c r="P22" s="20"/>
      <c r="Q22" s="20"/>
      <c r="R22" s="20"/>
      <c r="S22" s="20"/>
      <c r="T22" s="20"/>
      <c r="U22" s="20"/>
      <c r="V22" s="20"/>
      <c r="W22" s="20"/>
      <c r="X22" s="20"/>
      <c r="Y22" s="20"/>
      <c r="Z22" s="12"/>
      <c r="AA22" s="20"/>
      <c r="AB22" s="20"/>
      <c r="AC22" s="20"/>
      <c r="AD22" s="20"/>
      <c r="AE22" s="20"/>
      <c r="AF22" s="20"/>
      <c r="AG22" s="20"/>
      <c r="AH22" s="20"/>
      <c r="AI22" s="20"/>
      <c r="AJ22" s="20"/>
      <c r="AK22" s="20"/>
    </row>
    <row r="23" spans="1:37">
      <c r="A23" s="18"/>
      <c r="B23" s="20"/>
      <c r="C23" s="20"/>
      <c r="D23" s="20"/>
      <c r="E23" s="20"/>
      <c r="F23" s="20"/>
      <c r="G23" s="20"/>
      <c r="H23" s="12"/>
      <c r="I23" s="20"/>
      <c r="J23" s="20"/>
      <c r="K23" s="20"/>
      <c r="L23" s="20"/>
      <c r="M23" s="20"/>
      <c r="N23" s="20"/>
      <c r="O23" s="20"/>
      <c r="P23" s="20"/>
      <c r="Q23" s="20"/>
      <c r="R23" s="20"/>
      <c r="S23" s="20"/>
      <c r="T23" s="20"/>
      <c r="U23" s="20"/>
      <c r="V23" s="20"/>
      <c r="W23" s="20"/>
      <c r="X23" s="20"/>
      <c r="Y23" s="20"/>
      <c r="Z23" s="12"/>
      <c r="AA23" s="20"/>
      <c r="AB23" s="20"/>
      <c r="AC23" s="20"/>
      <c r="AD23" s="20"/>
      <c r="AE23" s="20"/>
      <c r="AF23" s="20"/>
      <c r="AG23" s="20"/>
      <c r="AH23" s="20"/>
      <c r="AI23" s="20"/>
      <c r="AJ23" s="20"/>
      <c r="AK23" s="20"/>
    </row>
    <row r="24" spans="1:37">
      <c r="A24" s="18"/>
      <c r="B24" s="20"/>
      <c r="C24" s="20"/>
      <c r="D24" s="20"/>
      <c r="E24" s="20"/>
      <c r="F24" s="20"/>
      <c r="G24" s="20"/>
      <c r="H24" s="12"/>
      <c r="I24" s="20"/>
      <c r="J24" s="20"/>
      <c r="K24" s="20"/>
      <c r="L24" s="20"/>
      <c r="M24" s="20"/>
      <c r="N24" s="20"/>
      <c r="O24" s="20"/>
      <c r="P24" s="20"/>
      <c r="Q24" s="20"/>
      <c r="R24" s="20"/>
      <c r="S24" s="20"/>
      <c r="T24" s="20"/>
      <c r="U24" s="20"/>
      <c r="V24" s="20"/>
      <c r="W24" s="20"/>
      <c r="X24" s="20"/>
      <c r="Y24" s="20"/>
      <c r="Z24" s="12"/>
      <c r="AA24" s="20"/>
      <c r="AB24" s="20"/>
      <c r="AC24" s="20"/>
      <c r="AD24" s="20"/>
      <c r="AE24" s="20"/>
      <c r="AF24" s="20"/>
      <c r="AG24" s="20"/>
      <c r="AH24" s="20"/>
      <c r="AI24" s="20"/>
      <c r="AJ24" s="20"/>
      <c r="AK24" s="20"/>
    </row>
    <row r="25" spans="1:37">
      <c r="A25" s="18"/>
      <c r="B25" s="20"/>
      <c r="C25" s="20"/>
      <c r="D25" s="20"/>
      <c r="E25" s="20"/>
      <c r="F25" s="20"/>
      <c r="G25" s="20"/>
      <c r="H25" s="12"/>
      <c r="I25" s="20"/>
      <c r="J25" s="20"/>
      <c r="K25" s="20"/>
      <c r="L25" s="20"/>
      <c r="M25" s="20"/>
      <c r="N25" s="20"/>
      <c r="O25" s="20"/>
      <c r="P25" s="20"/>
      <c r="Q25" s="20"/>
      <c r="R25" s="20"/>
      <c r="S25" s="20"/>
      <c r="T25" s="20"/>
      <c r="U25" s="20"/>
      <c r="V25" s="20"/>
      <c r="W25" s="20"/>
      <c r="X25" s="20"/>
      <c r="Y25" s="20"/>
      <c r="Z25" s="12"/>
      <c r="AA25" s="20"/>
      <c r="AB25" s="20"/>
      <c r="AC25" s="20"/>
      <c r="AD25" s="20"/>
      <c r="AE25" s="20"/>
      <c r="AF25" s="20"/>
      <c r="AG25" s="20"/>
      <c r="AH25" s="20"/>
      <c r="AI25" s="20"/>
      <c r="AJ25" s="20"/>
      <c r="AK25" s="20"/>
    </row>
    <row r="26" spans="1:37">
      <c r="A26" s="18"/>
      <c r="B26" s="20"/>
      <c r="C26" s="20"/>
      <c r="D26" s="20"/>
      <c r="E26" s="20"/>
      <c r="F26" s="20"/>
      <c r="G26" s="20"/>
      <c r="H26" s="12"/>
      <c r="I26" s="20"/>
      <c r="J26" s="20"/>
      <c r="K26" s="20"/>
      <c r="L26" s="20"/>
      <c r="M26" s="20"/>
      <c r="N26" s="20"/>
      <c r="O26" s="20"/>
      <c r="P26" s="20"/>
      <c r="Q26" s="20"/>
      <c r="R26" s="20"/>
      <c r="S26" s="20"/>
      <c r="T26" s="20"/>
      <c r="U26" s="20"/>
      <c r="V26" s="20"/>
      <c r="W26" s="20"/>
      <c r="X26" s="20"/>
      <c r="Y26" s="20"/>
      <c r="Z26" s="12"/>
      <c r="AA26" s="20"/>
      <c r="AB26" s="20"/>
      <c r="AC26" s="20"/>
      <c r="AD26" s="20"/>
      <c r="AE26" s="20"/>
      <c r="AF26" s="20"/>
      <c r="AG26" s="20"/>
      <c r="AH26" s="20"/>
      <c r="AI26" s="20"/>
      <c r="AJ26" s="20"/>
      <c r="AK26" s="20"/>
    </row>
    <row r="27" spans="1:37">
      <c r="A27" s="18"/>
      <c r="B27" s="20"/>
      <c r="C27" s="20"/>
      <c r="D27" s="20"/>
      <c r="E27" s="20"/>
      <c r="F27" s="20"/>
      <c r="G27" s="20"/>
      <c r="H27" s="12"/>
      <c r="I27" s="20"/>
      <c r="J27" s="20"/>
      <c r="K27" s="20"/>
      <c r="L27" s="20"/>
      <c r="M27" s="20"/>
      <c r="N27" s="20"/>
      <c r="O27" s="20"/>
      <c r="P27" s="20"/>
      <c r="Q27" s="20"/>
      <c r="R27" s="20"/>
      <c r="S27" s="20"/>
      <c r="T27" s="20"/>
      <c r="U27" s="20"/>
      <c r="V27" s="20"/>
      <c r="W27" s="20"/>
      <c r="X27" s="20"/>
      <c r="Y27" s="20"/>
      <c r="Z27" s="12"/>
      <c r="AA27" s="20"/>
      <c r="AB27" s="20"/>
      <c r="AC27" s="20"/>
      <c r="AD27" s="20"/>
      <c r="AE27" s="20"/>
      <c r="AF27" s="20"/>
      <c r="AG27" s="20"/>
      <c r="AH27" s="20"/>
      <c r="AI27" s="20"/>
      <c r="AJ27" s="20"/>
      <c r="AK27" s="20"/>
    </row>
    <row r="28" spans="1:37">
      <c r="A28" s="18"/>
      <c r="B28" s="20"/>
      <c r="C28" s="20"/>
      <c r="D28" s="20"/>
      <c r="E28" s="20"/>
      <c r="F28" s="20"/>
      <c r="G28" s="20"/>
      <c r="H28" s="12"/>
      <c r="I28" s="20"/>
      <c r="J28" s="20"/>
      <c r="K28" s="20"/>
      <c r="L28" s="20"/>
      <c r="M28" s="20"/>
      <c r="N28" s="20"/>
      <c r="O28" s="20"/>
      <c r="P28" s="20"/>
      <c r="Q28" s="20"/>
      <c r="R28" s="20"/>
      <c r="S28" s="20"/>
      <c r="T28" s="20"/>
      <c r="U28" s="20"/>
      <c r="V28" s="20"/>
      <c r="W28" s="20"/>
      <c r="X28" s="20"/>
      <c r="Y28" s="20"/>
      <c r="Z28" s="12"/>
      <c r="AA28" s="20"/>
      <c r="AB28" s="20"/>
      <c r="AC28" s="20"/>
      <c r="AD28" s="20"/>
      <c r="AE28" s="20"/>
      <c r="AF28" s="20"/>
      <c r="AG28" s="20"/>
      <c r="AH28" s="20"/>
      <c r="AI28" s="20"/>
      <c r="AJ28" s="20"/>
      <c r="AK28" s="20"/>
    </row>
    <row r="29" spans="1:37">
      <c r="A29" s="18"/>
      <c r="B29" s="20"/>
      <c r="C29" s="20"/>
      <c r="D29" s="20"/>
      <c r="E29" s="20"/>
      <c r="F29" s="20"/>
      <c r="G29" s="20"/>
      <c r="H29" s="12"/>
      <c r="I29" s="20"/>
      <c r="J29" s="20"/>
      <c r="K29" s="20"/>
      <c r="L29" s="20"/>
      <c r="M29" s="20"/>
      <c r="N29" s="20"/>
      <c r="O29" s="20"/>
      <c r="P29" s="20"/>
      <c r="Q29" s="20"/>
      <c r="R29" s="20"/>
      <c r="S29" s="20"/>
      <c r="T29" s="20"/>
      <c r="U29" s="20"/>
      <c r="V29" s="20"/>
      <c r="W29" s="20"/>
      <c r="X29" s="20"/>
      <c r="Y29" s="20"/>
      <c r="Z29" s="12"/>
      <c r="AA29" s="20"/>
      <c r="AB29" s="20"/>
      <c r="AC29" s="20"/>
      <c r="AD29" s="20"/>
      <c r="AE29" s="20"/>
      <c r="AF29" s="20"/>
      <c r="AG29" s="20"/>
      <c r="AH29" s="20"/>
      <c r="AI29" s="20"/>
      <c r="AJ29" s="20"/>
      <c r="AK29" s="20"/>
    </row>
    <row r="30" spans="1:37">
      <c r="A30" s="18"/>
      <c r="B30" s="20"/>
      <c r="C30" s="20"/>
      <c r="D30" s="20"/>
      <c r="E30" s="20"/>
      <c r="F30" s="20"/>
      <c r="G30" s="20"/>
      <c r="H30" s="12"/>
      <c r="I30" s="20"/>
      <c r="J30" s="20"/>
      <c r="K30" s="20"/>
      <c r="L30" s="20"/>
      <c r="M30" s="20"/>
      <c r="N30" s="20"/>
      <c r="O30" s="20"/>
      <c r="P30" s="20"/>
      <c r="Q30" s="20"/>
      <c r="R30" s="20"/>
      <c r="S30" s="20"/>
      <c r="T30" s="20"/>
      <c r="U30" s="20"/>
      <c r="V30" s="20"/>
      <c r="W30" s="20"/>
      <c r="X30" s="20"/>
      <c r="Y30" s="20"/>
      <c r="Z30" s="12"/>
      <c r="AA30" s="20"/>
      <c r="AB30" s="20"/>
      <c r="AC30" s="20"/>
      <c r="AD30" s="20"/>
      <c r="AE30" s="20"/>
      <c r="AF30" s="20"/>
      <c r="AG30" s="20"/>
      <c r="AH30" s="20"/>
      <c r="AI30" s="20"/>
      <c r="AJ30" s="20"/>
      <c r="AK30" s="20"/>
    </row>
    <row r="31" spans="1:37">
      <c r="A31" s="18"/>
      <c r="B31" s="20"/>
      <c r="C31" s="20"/>
      <c r="D31" s="20"/>
      <c r="E31" s="20"/>
      <c r="F31" s="20"/>
      <c r="G31" s="20"/>
      <c r="H31" s="12"/>
      <c r="I31" s="20"/>
      <c r="J31" s="20"/>
      <c r="K31" s="20"/>
      <c r="L31" s="20"/>
      <c r="M31" s="20"/>
      <c r="N31" s="20"/>
      <c r="O31" s="20"/>
      <c r="P31" s="20"/>
      <c r="Q31" s="20"/>
      <c r="R31" s="20"/>
      <c r="S31" s="20"/>
      <c r="T31" s="20"/>
      <c r="U31" s="20"/>
      <c r="V31" s="20"/>
      <c r="W31" s="20"/>
      <c r="X31" s="20"/>
      <c r="Y31" s="20"/>
      <c r="Z31" s="12"/>
      <c r="AA31" s="20"/>
      <c r="AB31" s="20"/>
      <c r="AC31" s="20"/>
      <c r="AD31" s="20"/>
      <c r="AE31" s="20"/>
      <c r="AF31" s="20"/>
      <c r="AG31" s="20"/>
      <c r="AH31" s="20"/>
      <c r="AI31" s="20"/>
      <c r="AJ31" s="20"/>
      <c r="AK31" s="20"/>
    </row>
    <row r="32" spans="1:37">
      <c r="A32" s="18"/>
      <c r="B32" s="20"/>
      <c r="C32" s="20"/>
      <c r="D32" s="20"/>
      <c r="E32" s="20"/>
      <c r="F32" s="20"/>
      <c r="G32" s="20"/>
      <c r="H32" s="12"/>
      <c r="I32" s="20"/>
      <c r="J32" s="20"/>
      <c r="K32" s="20"/>
      <c r="L32" s="20"/>
      <c r="M32" s="20"/>
      <c r="N32" s="20"/>
      <c r="O32" s="20"/>
      <c r="P32" s="20"/>
      <c r="Q32" s="20"/>
      <c r="R32" s="20"/>
      <c r="S32" s="20"/>
      <c r="T32" s="20"/>
      <c r="U32" s="20"/>
      <c r="V32" s="20"/>
      <c r="W32" s="20"/>
      <c r="X32" s="20"/>
      <c r="Y32" s="20"/>
      <c r="Z32" s="12"/>
      <c r="AA32" s="20"/>
      <c r="AB32" s="20"/>
      <c r="AC32" s="20"/>
      <c r="AD32" s="20"/>
      <c r="AE32" s="20"/>
      <c r="AF32" s="20"/>
      <c r="AG32" s="20"/>
      <c r="AH32" s="20"/>
      <c r="AI32" s="20"/>
      <c r="AJ32" s="20"/>
      <c r="AK32" s="20"/>
    </row>
    <row r="33" spans="1:37">
      <c r="A33" s="18"/>
      <c r="B33" s="20"/>
      <c r="C33" s="20"/>
      <c r="D33" s="20"/>
      <c r="E33" s="20"/>
      <c r="F33" s="20"/>
      <c r="G33" s="20"/>
      <c r="H33" s="12"/>
      <c r="I33" s="20"/>
      <c r="J33" s="20"/>
      <c r="K33" s="20"/>
      <c r="L33" s="20"/>
      <c r="M33" s="20"/>
      <c r="N33" s="20"/>
      <c r="O33" s="20"/>
      <c r="P33" s="20"/>
      <c r="Q33" s="20"/>
      <c r="R33" s="20"/>
      <c r="S33" s="20"/>
      <c r="T33" s="20"/>
      <c r="U33" s="20"/>
      <c r="V33" s="20"/>
      <c r="W33" s="20"/>
      <c r="X33" s="20"/>
      <c r="Y33" s="20"/>
      <c r="Z33" s="12"/>
      <c r="AA33" s="20"/>
      <c r="AB33" s="20"/>
      <c r="AC33" s="20"/>
      <c r="AD33" s="20"/>
      <c r="AE33" s="20"/>
      <c r="AF33" s="20"/>
      <c r="AG33" s="20"/>
      <c r="AH33" s="20"/>
      <c r="AI33" s="20"/>
      <c r="AJ33" s="20"/>
      <c r="AK33" s="20"/>
    </row>
    <row r="34" spans="1:37">
      <c r="A34" s="18"/>
      <c r="B34" s="20"/>
      <c r="C34" s="20"/>
      <c r="D34" s="20"/>
      <c r="E34" s="20"/>
      <c r="F34" s="20"/>
      <c r="G34" s="20"/>
      <c r="H34" s="12"/>
      <c r="I34" s="20"/>
      <c r="J34" s="20"/>
      <c r="K34" s="20"/>
      <c r="L34" s="20"/>
      <c r="M34" s="20"/>
      <c r="N34" s="20"/>
      <c r="O34" s="20"/>
      <c r="P34" s="20"/>
      <c r="Q34" s="20"/>
      <c r="R34" s="20"/>
      <c r="S34" s="20"/>
      <c r="T34" s="20"/>
      <c r="U34" s="20"/>
      <c r="V34" s="20"/>
      <c r="W34" s="20"/>
      <c r="X34" s="20"/>
      <c r="Y34" s="20"/>
      <c r="Z34" s="12"/>
      <c r="AA34" s="20"/>
      <c r="AB34" s="20"/>
      <c r="AC34" s="20"/>
      <c r="AD34" s="20"/>
      <c r="AE34" s="20"/>
      <c r="AF34" s="20"/>
      <c r="AG34" s="20"/>
      <c r="AH34" s="20"/>
      <c r="AI34" s="20"/>
      <c r="AJ34" s="20"/>
      <c r="AK34" s="20"/>
    </row>
    <row r="35" spans="1:37">
      <c r="A35" s="18"/>
      <c r="B35" s="20"/>
      <c r="C35" s="20"/>
      <c r="D35" s="20"/>
      <c r="E35" s="20"/>
      <c r="F35" s="20"/>
      <c r="G35" s="20"/>
      <c r="H35" s="12"/>
      <c r="I35" s="20"/>
      <c r="J35" s="20"/>
      <c r="K35" s="20"/>
      <c r="L35" s="20"/>
      <c r="M35" s="20"/>
      <c r="N35" s="20"/>
      <c r="O35" s="20"/>
      <c r="P35" s="20"/>
      <c r="Q35" s="20"/>
      <c r="R35" s="20"/>
      <c r="S35" s="20"/>
      <c r="T35" s="20"/>
      <c r="U35" s="20"/>
      <c r="V35" s="20"/>
      <c r="W35" s="20"/>
      <c r="X35" s="20"/>
      <c r="Y35" s="20"/>
      <c r="Z35" s="12"/>
      <c r="AA35" s="20"/>
      <c r="AB35" s="20"/>
      <c r="AC35" s="20"/>
      <c r="AD35" s="20"/>
      <c r="AE35" s="20"/>
      <c r="AF35" s="20"/>
      <c r="AG35" s="20"/>
      <c r="AH35" s="20"/>
      <c r="AI35" s="20"/>
      <c r="AJ35" s="20"/>
      <c r="AK35" s="20"/>
    </row>
    <row r="36" spans="1:37">
      <c r="A36" s="18"/>
      <c r="B36" s="20"/>
      <c r="C36" s="20"/>
      <c r="D36" s="20"/>
      <c r="E36" s="20"/>
      <c r="F36" s="20"/>
      <c r="G36" s="20"/>
      <c r="H36" s="12"/>
      <c r="I36" s="20"/>
      <c r="J36" s="20"/>
      <c r="K36" s="20"/>
      <c r="L36" s="20"/>
      <c r="M36" s="20"/>
      <c r="N36" s="20"/>
      <c r="O36" s="20"/>
      <c r="P36" s="20"/>
      <c r="Q36" s="20"/>
      <c r="R36" s="20"/>
      <c r="S36" s="20"/>
      <c r="T36" s="20"/>
      <c r="U36" s="20"/>
      <c r="V36" s="20"/>
      <c r="W36" s="20"/>
      <c r="X36" s="20"/>
      <c r="Y36" s="20"/>
      <c r="Z36" s="12"/>
      <c r="AA36" s="20"/>
      <c r="AB36" s="20"/>
      <c r="AC36" s="20"/>
      <c r="AD36" s="20"/>
      <c r="AE36" s="20"/>
      <c r="AF36" s="20"/>
      <c r="AG36" s="20"/>
      <c r="AH36" s="20"/>
      <c r="AI36" s="20"/>
      <c r="AJ36" s="20"/>
      <c r="AK36" s="20"/>
    </row>
    <row r="37" spans="1:37">
      <c r="A37" s="18"/>
      <c r="B37" s="20"/>
      <c r="C37" s="20"/>
      <c r="D37" s="20"/>
      <c r="E37" s="20"/>
      <c r="F37" s="20"/>
      <c r="G37" s="20"/>
      <c r="H37" s="12"/>
      <c r="I37" s="20"/>
      <c r="J37" s="20"/>
      <c r="K37" s="20"/>
      <c r="L37" s="20"/>
      <c r="M37" s="20"/>
      <c r="N37" s="20"/>
      <c r="O37" s="20"/>
      <c r="P37" s="20"/>
      <c r="Q37" s="20"/>
      <c r="R37" s="20"/>
      <c r="S37" s="20"/>
      <c r="T37" s="20"/>
      <c r="U37" s="20"/>
      <c r="V37" s="20"/>
      <c r="W37" s="20"/>
      <c r="X37" s="20"/>
      <c r="Y37" s="20"/>
      <c r="Z37" s="12"/>
      <c r="AA37" s="20"/>
      <c r="AB37" s="20"/>
      <c r="AC37" s="20"/>
      <c r="AD37" s="20"/>
      <c r="AE37" s="20"/>
      <c r="AF37" s="20"/>
      <c r="AG37" s="20"/>
      <c r="AH37" s="20"/>
      <c r="AI37" s="20"/>
      <c r="AJ37" s="20"/>
      <c r="AK37" s="20"/>
    </row>
    <row r="38" spans="1:37">
      <c r="A38" s="18"/>
      <c r="B38" s="20"/>
      <c r="C38" s="20"/>
      <c r="D38" s="20"/>
      <c r="E38" s="20"/>
      <c r="F38" s="20"/>
      <c r="G38" s="20"/>
      <c r="H38" s="12"/>
      <c r="I38" s="20"/>
      <c r="J38" s="20"/>
      <c r="K38" s="20"/>
      <c r="L38" s="20"/>
      <c r="M38" s="20"/>
      <c r="N38" s="20"/>
      <c r="O38" s="20"/>
      <c r="P38" s="20"/>
      <c r="Q38" s="20"/>
      <c r="R38" s="20"/>
      <c r="S38" s="20"/>
      <c r="T38" s="20"/>
      <c r="U38" s="20"/>
      <c r="V38" s="20"/>
      <c r="W38" s="20"/>
      <c r="X38" s="20"/>
      <c r="Y38" s="20"/>
      <c r="Z38" s="12"/>
      <c r="AA38" s="20"/>
      <c r="AB38" s="20"/>
      <c r="AC38" s="20"/>
      <c r="AD38" s="20"/>
      <c r="AE38" s="20"/>
      <c r="AF38" s="20"/>
      <c r="AG38" s="20"/>
      <c r="AH38" s="20"/>
      <c r="AI38" s="20"/>
      <c r="AJ38" s="20"/>
      <c r="AK38" s="20"/>
    </row>
    <row r="39" spans="1:37">
      <c r="A39" s="18"/>
      <c r="B39" s="20"/>
      <c r="C39" s="20"/>
      <c r="D39" s="20"/>
      <c r="E39" s="20"/>
      <c r="F39" s="20"/>
      <c r="G39" s="20"/>
      <c r="H39" s="12"/>
      <c r="I39" s="20"/>
      <c r="J39" s="20"/>
      <c r="K39" s="20"/>
      <c r="L39" s="20"/>
      <c r="M39" s="20"/>
      <c r="N39" s="20"/>
      <c r="O39" s="20"/>
      <c r="P39" s="20"/>
      <c r="Q39" s="20"/>
      <c r="R39" s="20"/>
      <c r="S39" s="20"/>
      <c r="T39" s="20"/>
      <c r="U39" s="20"/>
      <c r="V39" s="20"/>
      <c r="W39" s="20"/>
      <c r="X39" s="20"/>
      <c r="Y39" s="20"/>
      <c r="Z39" s="12"/>
      <c r="AA39" s="20"/>
      <c r="AB39" s="20"/>
      <c r="AC39" s="20"/>
      <c r="AD39" s="20"/>
      <c r="AE39" s="20"/>
      <c r="AF39" s="20"/>
      <c r="AG39" s="20"/>
      <c r="AH39" s="20"/>
      <c r="AI39" s="20"/>
      <c r="AJ39" s="20"/>
      <c r="AK39" s="20"/>
    </row>
    <row r="40" spans="1:37">
      <c r="A40" s="18"/>
      <c r="B40" s="20"/>
      <c r="C40" s="20"/>
      <c r="D40" s="20"/>
      <c r="E40" s="20"/>
      <c r="F40" s="20"/>
      <c r="G40" s="20"/>
      <c r="H40" s="12"/>
      <c r="I40" s="20"/>
      <c r="J40" s="20"/>
      <c r="K40" s="20"/>
      <c r="L40" s="20"/>
      <c r="M40" s="20"/>
      <c r="N40" s="20"/>
      <c r="O40" s="20"/>
      <c r="P40" s="20"/>
      <c r="Q40" s="20"/>
      <c r="R40" s="20"/>
      <c r="S40" s="20"/>
      <c r="T40" s="20"/>
      <c r="U40" s="20"/>
      <c r="V40" s="20"/>
      <c r="W40" s="20"/>
      <c r="X40" s="20"/>
      <c r="Y40" s="20"/>
      <c r="Z40" s="12"/>
      <c r="AA40" s="20"/>
      <c r="AB40" s="20"/>
      <c r="AC40" s="20"/>
      <c r="AD40" s="20"/>
      <c r="AE40" s="20"/>
      <c r="AF40" s="20"/>
      <c r="AG40" s="20"/>
      <c r="AH40" s="20"/>
      <c r="AI40" s="20"/>
      <c r="AJ40" s="20"/>
      <c r="AK40" s="20"/>
    </row>
    <row r="41" spans="1:37">
      <c r="A41" s="18"/>
      <c r="B41" s="20"/>
      <c r="C41" s="20"/>
      <c r="D41" s="20"/>
      <c r="E41" s="20"/>
      <c r="F41" s="20"/>
      <c r="G41" s="20"/>
      <c r="H41" s="12"/>
      <c r="I41" s="20"/>
      <c r="J41" s="20"/>
      <c r="K41" s="20"/>
      <c r="L41" s="20"/>
      <c r="M41" s="20"/>
      <c r="N41" s="20"/>
      <c r="O41" s="20"/>
      <c r="P41" s="20"/>
      <c r="Q41" s="20"/>
      <c r="R41" s="20"/>
      <c r="S41" s="20"/>
      <c r="T41" s="20"/>
      <c r="U41" s="20"/>
      <c r="V41" s="20"/>
      <c r="W41" s="20"/>
      <c r="X41" s="20"/>
      <c r="Y41" s="20"/>
      <c r="Z41" s="12"/>
      <c r="AA41" s="20"/>
      <c r="AB41" s="20"/>
      <c r="AC41" s="20"/>
      <c r="AD41" s="20"/>
      <c r="AE41" s="20"/>
      <c r="AF41" s="20"/>
      <c r="AG41" s="20"/>
      <c r="AH41" s="20"/>
      <c r="AI41" s="20"/>
      <c r="AJ41" s="20"/>
      <c r="AK41" s="20"/>
    </row>
    <row r="42" spans="1:37">
      <c r="A42" s="18"/>
      <c r="B42" s="20"/>
      <c r="C42" s="20"/>
      <c r="D42" s="20"/>
      <c r="E42" s="20"/>
      <c r="F42" s="20"/>
      <c r="G42" s="20"/>
      <c r="H42" s="12"/>
      <c r="I42" s="20"/>
      <c r="J42" s="20"/>
      <c r="K42" s="20"/>
      <c r="L42" s="20"/>
      <c r="M42" s="20"/>
      <c r="N42" s="20"/>
      <c r="O42" s="20"/>
      <c r="P42" s="20"/>
      <c r="Q42" s="20"/>
      <c r="R42" s="20"/>
      <c r="S42" s="20"/>
      <c r="T42" s="20"/>
      <c r="U42" s="20"/>
      <c r="V42" s="20"/>
      <c r="W42" s="20"/>
      <c r="X42" s="20"/>
      <c r="Y42" s="20"/>
      <c r="Z42" s="12"/>
      <c r="AA42" s="20"/>
      <c r="AB42" s="20"/>
      <c r="AC42" s="20"/>
      <c r="AD42" s="20"/>
      <c r="AE42" s="20"/>
      <c r="AF42" s="20"/>
      <c r="AG42" s="20"/>
      <c r="AH42" s="20"/>
      <c r="AI42" s="20"/>
      <c r="AJ42" s="20"/>
      <c r="AK42" s="20"/>
    </row>
    <row r="43" spans="1:37">
      <c r="A43" s="18"/>
      <c r="B43" s="20"/>
      <c r="C43" s="20"/>
      <c r="D43" s="20"/>
      <c r="E43" s="20"/>
      <c r="F43" s="20"/>
      <c r="G43" s="20"/>
      <c r="H43" s="12"/>
      <c r="I43" s="20"/>
      <c r="J43" s="20"/>
      <c r="K43" s="20"/>
      <c r="L43" s="20"/>
      <c r="M43" s="20"/>
      <c r="N43" s="20"/>
      <c r="O43" s="20"/>
      <c r="P43" s="20"/>
      <c r="Q43" s="20"/>
      <c r="R43" s="20"/>
      <c r="S43" s="20"/>
      <c r="T43" s="20"/>
      <c r="U43" s="20"/>
      <c r="V43" s="20"/>
      <c r="W43" s="20"/>
      <c r="X43" s="20"/>
      <c r="Y43" s="20"/>
      <c r="Z43" s="12"/>
      <c r="AA43" s="20"/>
      <c r="AB43" s="20"/>
      <c r="AC43" s="20"/>
      <c r="AD43" s="20"/>
      <c r="AE43" s="20"/>
      <c r="AF43" s="20"/>
      <c r="AG43" s="20"/>
      <c r="AH43" s="20"/>
      <c r="AI43" s="20"/>
      <c r="AJ43" s="20"/>
      <c r="AK43" s="20"/>
    </row>
    <row r="44" spans="1:37">
      <c r="A44" s="18"/>
      <c r="B44" s="20"/>
      <c r="C44" s="20"/>
      <c r="D44" s="20"/>
      <c r="E44" s="20"/>
      <c r="F44" s="20"/>
      <c r="G44" s="20"/>
      <c r="H44" s="12"/>
      <c r="I44" s="20"/>
      <c r="J44" s="20"/>
      <c r="K44" s="20"/>
      <c r="L44" s="20"/>
      <c r="M44" s="20"/>
      <c r="N44" s="20"/>
      <c r="O44" s="20"/>
      <c r="P44" s="20"/>
      <c r="Q44" s="20"/>
      <c r="R44" s="20"/>
      <c r="S44" s="20"/>
      <c r="T44" s="20"/>
      <c r="U44" s="20"/>
      <c r="V44" s="20"/>
      <c r="W44" s="20"/>
      <c r="X44" s="20"/>
      <c r="Y44" s="20"/>
      <c r="Z44" s="12"/>
      <c r="AA44" s="20"/>
      <c r="AB44" s="20"/>
      <c r="AC44" s="20"/>
      <c r="AD44" s="20"/>
      <c r="AE44" s="20"/>
      <c r="AF44" s="20"/>
      <c r="AG44" s="20"/>
      <c r="AH44" s="20"/>
      <c r="AI44" s="20"/>
      <c r="AJ44" s="20"/>
      <c r="AK44" s="20"/>
    </row>
    <row r="45" spans="1:37">
      <c r="A45" s="18"/>
      <c r="B45" s="20"/>
      <c r="C45" s="20"/>
      <c r="D45" s="20"/>
      <c r="E45" s="20"/>
      <c r="F45" s="20"/>
      <c r="G45" s="20"/>
      <c r="H45" s="12"/>
      <c r="I45" s="20"/>
      <c r="J45" s="20"/>
      <c r="K45" s="20"/>
      <c r="L45" s="20"/>
      <c r="M45" s="20"/>
      <c r="N45" s="20"/>
      <c r="O45" s="20"/>
      <c r="P45" s="20"/>
      <c r="Q45" s="20"/>
      <c r="R45" s="20"/>
      <c r="S45" s="20"/>
      <c r="T45" s="20"/>
      <c r="U45" s="20"/>
      <c r="V45" s="20"/>
      <c r="W45" s="20"/>
      <c r="X45" s="20"/>
      <c r="Y45" s="20"/>
      <c r="Z45" s="12"/>
      <c r="AA45" s="20"/>
      <c r="AB45" s="20"/>
      <c r="AC45" s="20"/>
      <c r="AD45" s="20"/>
      <c r="AE45" s="20"/>
      <c r="AF45" s="20"/>
      <c r="AG45" s="20"/>
      <c r="AH45" s="20"/>
      <c r="AI45" s="20"/>
      <c r="AJ45" s="20"/>
      <c r="AK45" s="20"/>
    </row>
    <row r="46" spans="1:37">
      <c r="A46" s="18"/>
      <c r="B46" s="20"/>
      <c r="C46" s="20"/>
      <c r="D46" s="20"/>
      <c r="E46" s="20"/>
      <c r="F46" s="20"/>
      <c r="G46" s="20"/>
      <c r="H46" s="12"/>
      <c r="I46" s="20"/>
      <c r="J46" s="20"/>
      <c r="K46" s="20"/>
      <c r="L46" s="20"/>
      <c r="M46" s="20"/>
      <c r="N46" s="20"/>
      <c r="O46" s="20"/>
      <c r="P46" s="20"/>
      <c r="Q46" s="20"/>
      <c r="R46" s="20"/>
      <c r="S46" s="20"/>
      <c r="T46" s="20"/>
      <c r="U46" s="20"/>
      <c r="V46" s="20"/>
      <c r="W46" s="20"/>
      <c r="X46" s="20"/>
      <c r="Y46" s="20"/>
      <c r="Z46" s="12"/>
      <c r="AA46" s="20"/>
      <c r="AB46" s="20"/>
      <c r="AC46" s="20"/>
      <c r="AD46" s="20"/>
      <c r="AE46" s="20"/>
      <c r="AF46" s="20"/>
      <c r="AG46" s="20"/>
      <c r="AH46" s="20"/>
      <c r="AI46" s="20"/>
      <c r="AJ46" s="20"/>
      <c r="AK46" s="20"/>
    </row>
    <row r="47" spans="1:37">
      <c r="A47" s="18"/>
      <c r="B47" s="20"/>
      <c r="C47" s="20"/>
      <c r="D47" s="20"/>
      <c r="E47" s="20"/>
      <c r="F47" s="20"/>
      <c r="G47" s="20"/>
      <c r="H47" s="12"/>
      <c r="I47" s="20"/>
      <c r="J47" s="20"/>
      <c r="K47" s="20"/>
      <c r="L47" s="20"/>
      <c r="M47" s="20"/>
      <c r="N47" s="20"/>
      <c r="O47" s="20"/>
      <c r="P47" s="20"/>
      <c r="Q47" s="20"/>
      <c r="R47" s="20"/>
      <c r="S47" s="20"/>
      <c r="T47" s="20"/>
      <c r="U47" s="20"/>
      <c r="V47" s="20"/>
      <c r="W47" s="20"/>
      <c r="X47" s="20"/>
      <c r="Y47" s="20"/>
      <c r="Z47" s="12"/>
      <c r="AA47" s="20"/>
      <c r="AB47" s="20"/>
      <c r="AC47" s="20"/>
      <c r="AD47" s="20"/>
      <c r="AE47" s="20"/>
      <c r="AF47" s="20"/>
      <c r="AG47" s="20"/>
      <c r="AH47" s="20"/>
      <c r="AI47" s="20"/>
      <c r="AJ47" s="20"/>
      <c r="AK47" s="20"/>
    </row>
    <row r="48" spans="1:37">
      <c r="A48" s="18"/>
      <c r="B48" s="20"/>
      <c r="C48" s="20"/>
      <c r="D48" s="20"/>
      <c r="E48" s="20"/>
      <c r="F48" s="20"/>
      <c r="G48" s="20"/>
      <c r="H48" s="12"/>
      <c r="I48" s="20"/>
      <c r="J48" s="20"/>
      <c r="K48" s="20"/>
      <c r="L48" s="20"/>
      <c r="M48" s="20"/>
      <c r="N48" s="20"/>
      <c r="O48" s="20"/>
      <c r="P48" s="20"/>
      <c r="Q48" s="20"/>
      <c r="R48" s="20"/>
      <c r="S48" s="20"/>
      <c r="T48" s="20"/>
      <c r="U48" s="20"/>
      <c r="V48" s="20"/>
      <c r="W48" s="20"/>
      <c r="X48" s="20"/>
      <c r="Y48" s="20"/>
      <c r="Z48" s="12"/>
      <c r="AA48" s="20"/>
      <c r="AB48" s="20"/>
      <c r="AC48" s="20"/>
      <c r="AD48" s="20"/>
      <c r="AE48" s="20"/>
      <c r="AF48" s="20"/>
      <c r="AG48" s="20"/>
      <c r="AH48" s="20"/>
      <c r="AI48" s="20"/>
      <c r="AJ48" s="20"/>
      <c r="AK48" s="20"/>
    </row>
    <row r="49" spans="1:37">
      <c r="A49" s="18"/>
      <c r="B49" s="20"/>
      <c r="C49" s="20"/>
      <c r="D49" s="20"/>
      <c r="E49" s="20"/>
      <c r="F49" s="20"/>
      <c r="G49" s="20"/>
      <c r="H49" s="12"/>
      <c r="I49" s="20"/>
      <c r="J49" s="20"/>
      <c r="K49" s="20"/>
      <c r="L49" s="20"/>
      <c r="M49" s="20"/>
      <c r="N49" s="20"/>
      <c r="O49" s="20"/>
      <c r="P49" s="20"/>
      <c r="Q49" s="20"/>
      <c r="R49" s="20"/>
      <c r="S49" s="20"/>
      <c r="T49" s="20"/>
      <c r="U49" s="20"/>
      <c r="V49" s="20"/>
      <c r="W49" s="20"/>
      <c r="X49" s="20"/>
      <c r="Y49" s="20"/>
      <c r="Z49" s="12"/>
      <c r="AA49" s="20"/>
      <c r="AB49" s="20"/>
      <c r="AC49" s="20"/>
      <c r="AD49" s="20"/>
      <c r="AE49" s="20"/>
      <c r="AF49" s="20"/>
      <c r="AG49" s="20"/>
      <c r="AH49" s="20"/>
      <c r="AI49" s="20"/>
      <c r="AJ49" s="20"/>
      <c r="AK49" s="20"/>
    </row>
    <row r="50" spans="1:37">
      <c r="A50" s="18"/>
      <c r="B50" s="20"/>
      <c r="C50" s="20"/>
      <c r="D50" s="20"/>
      <c r="E50" s="20"/>
      <c r="F50" s="20"/>
      <c r="G50" s="20"/>
      <c r="H50" s="12"/>
      <c r="I50" s="20"/>
      <c r="J50" s="20"/>
      <c r="K50" s="20"/>
      <c r="L50" s="20"/>
      <c r="M50" s="20"/>
      <c r="N50" s="20"/>
      <c r="O50" s="20"/>
      <c r="P50" s="20"/>
      <c r="Q50" s="20"/>
      <c r="R50" s="20"/>
      <c r="S50" s="20"/>
      <c r="T50" s="20"/>
      <c r="U50" s="20"/>
      <c r="V50" s="20"/>
      <c r="W50" s="20"/>
      <c r="X50" s="20"/>
      <c r="Y50" s="20"/>
      <c r="Z50" s="12"/>
      <c r="AA50" s="20"/>
      <c r="AB50" s="20"/>
      <c r="AC50" s="20"/>
      <c r="AD50" s="20"/>
      <c r="AE50" s="20"/>
      <c r="AF50" s="20"/>
      <c r="AG50" s="20"/>
      <c r="AH50" s="20"/>
      <c r="AI50" s="20"/>
      <c r="AJ50" s="20"/>
      <c r="AK50" s="20"/>
    </row>
    <row r="51" spans="1:37">
      <c r="A51" s="18"/>
      <c r="B51" s="20"/>
      <c r="C51" s="20"/>
      <c r="D51" s="20"/>
      <c r="E51" s="20"/>
      <c r="F51" s="20"/>
      <c r="G51" s="20"/>
      <c r="H51" s="12"/>
      <c r="I51" s="20"/>
      <c r="J51" s="20"/>
      <c r="K51" s="20"/>
      <c r="L51" s="20"/>
      <c r="M51" s="20"/>
      <c r="N51" s="20"/>
      <c r="O51" s="20"/>
      <c r="P51" s="20"/>
      <c r="Q51" s="20"/>
      <c r="R51" s="20"/>
      <c r="S51" s="20"/>
      <c r="T51" s="20"/>
      <c r="U51" s="20"/>
      <c r="V51" s="20"/>
      <c r="W51" s="20"/>
      <c r="X51" s="20"/>
      <c r="Y51" s="20"/>
      <c r="Z51" s="12"/>
      <c r="AA51" s="20"/>
      <c r="AB51" s="20"/>
      <c r="AC51" s="20"/>
      <c r="AD51" s="20"/>
      <c r="AE51" s="20"/>
      <c r="AF51" s="20"/>
      <c r="AG51" s="20"/>
      <c r="AH51" s="20"/>
      <c r="AI51" s="20"/>
      <c r="AJ51" s="20"/>
      <c r="AK51" s="20"/>
    </row>
    <row r="52" spans="1:37">
      <c r="A52" s="18"/>
      <c r="B52" s="20"/>
      <c r="C52" s="20"/>
      <c r="D52" s="20"/>
      <c r="E52" s="20"/>
      <c r="F52" s="20"/>
      <c r="G52" s="20"/>
      <c r="H52" s="12"/>
      <c r="I52" s="20"/>
      <c r="J52" s="20"/>
      <c r="K52" s="20"/>
      <c r="L52" s="20"/>
      <c r="M52" s="20"/>
      <c r="N52" s="20"/>
      <c r="O52" s="20"/>
      <c r="P52" s="20"/>
      <c r="Q52" s="20"/>
      <c r="R52" s="20"/>
      <c r="S52" s="20"/>
      <c r="T52" s="20"/>
      <c r="U52" s="20"/>
      <c r="V52" s="20"/>
      <c r="W52" s="20"/>
      <c r="X52" s="20"/>
      <c r="Y52" s="20"/>
      <c r="Z52" s="12"/>
      <c r="AA52" s="20"/>
      <c r="AB52" s="20"/>
      <c r="AC52" s="20"/>
      <c r="AD52" s="20"/>
      <c r="AE52" s="20"/>
      <c r="AF52" s="20"/>
      <c r="AG52" s="20"/>
      <c r="AH52" s="20"/>
      <c r="AI52" s="20"/>
      <c r="AJ52" s="20"/>
      <c r="AK52" s="20"/>
    </row>
    <row r="53" spans="1:37">
      <c r="A53" s="18"/>
      <c r="B53" s="20"/>
      <c r="C53" s="20"/>
      <c r="D53" s="20"/>
      <c r="E53" s="20"/>
      <c r="F53" s="20"/>
      <c r="G53" s="20"/>
      <c r="H53" s="12"/>
      <c r="I53" s="20"/>
      <c r="J53" s="20"/>
      <c r="K53" s="20"/>
      <c r="L53" s="20"/>
      <c r="M53" s="20"/>
      <c r="N53" s="20"/>
      <c r="O53" s="20"/>
      <c r="P53" s="20"/>
      <c r="Q53" s="20"/>
      <c r="R53" s="20"/>
      <c r="S53" s="20"/>
      <c r="T53" s="20"/>
      <c r="U53" s="20"/>
      <c r="V53" s="20"/>
      <c r="W53" s="20"/>
      <c r="X53" s="20"/>
      <c r="Y53" s="20"/>
      <c r="Z53" s="12"/>
      <c r="AA53" s="20"/>
      <c r="AB53" s="20"/>
      <c r="AC53" s="20"/>
      <c r="AD53" s="20"/>
      <c r="AE53" s="20"/>
      <c r="AF53" s="20"/>
      <c r="AG53" s="20"/>
      <c r="AH53" s="20"/>
      <c r="AI53" s="20"/>
      <c r="AJ53" s="20"/>
      <c r="AK53" s="20"/>
    </row>
    <row r="54" spans="1:37">
      <c r="A54" s="18"/>
      <c r="B54" s="20"/>
      <c r="C54" s="20"/>
      <c r="D54" s="20"/>
      <c r="E54" s="20"/>
      <c r="F54" s="20"/>
      <c r="G54" s="20"/>
      <c r="H54" s="12"/>
      <c r="I54" s="20"/>
      <c r="J54" s="20"/>
      <c r="K54" s="20"/>
      <c r="L54" s="20"/>
      <c r="M54" s="20"/>
      <c r="N54" s="20"/>
      <c r="O54" s="20"/>
      <c r="P54" s="20"/>
      <c r="Q54" s="20"/>
      <c r="R54" s="20"/>
      <c r="S54" s="20"/>
      <c r="T54" s="20"/>
      <c r="U54" s="20"/>
      <c r="V54" s="20"/>
      <c r="W54" s="20"/>
      <c r="X54" s="20"/>
      <c r="Y54" s="20"/>
      <c r="Z54" s="12"/>
      <c r="AA54" s="20"/>
      <c r="AB54" s="20"/>
      <c r="AC54" s="20"/>
      <c r="AD54" s="20"/>
      <c r="AE54" s="20"/>
      <c r="AF54" s="20"/>
      <c r="AG54" s="20"/>
      <c r="AH54" s="20"/>
      <c r="AI54" s="20"/>
      <c r="AJ54" s="20"/>
      <c r="AK54" s="20"/>
    </row>
    <row r="55" spans="1:37">
      <c r="A55" s="18"/>
      <c r="B55" s="20"/>
      <c r="C55" s="20"/>
      <c r="D55" s="20"/>
      <c r="E55" s="20"/>
      <c r="F55" s="20"/>
      <c r="G55" s="20"/>
      <c r="H55" s="12"/>
      <c r="I55" s="20"/>
      <c r="J55" s="20"/>
      <c r="K55" s="20"/>
      <c r="L55" s="20"/>
      <c r="M55" s="20"/>
      <c r="N55" s="20"/>
      <c r="O55" s="20"/>
      <c r="P55" s="20"/>
      <c r="Q55" s="20"/>
      <c r="R55" s="20"/>
      <c r="S55" s="20"/>
      <c r="T55" s="20"/>
      <c r="U55" s="20"/>
      <c r="V55" s="20"/>
      <c r="W55" s="20"/>
      <c r="X55" s="20"/>
      <c r="Y55" s="20"/>
      <c r="Z55" s="12"/>
      <c r="AA55" s="20"/>
      <c r="AB55" s="20"/>
      <c r="AC55" s="20"/>
      <c r="AD55" s="20"/>
      <c r="AE55" s="20"/>
      <c r="AF55" s="20"/>
      <c r="AG55" s="20"/>
      <c r="AH55" s="20"/>
      <c r="AI55" s="20"/>
      <c r="AJ55" s="20"/>
      <c r="AK55" s="20"/>
    </row>
    <row r="56" spans="1:37">
      <c r="A56" s="18"/>
      <c r="B56" s="20"/>
      <c r="C56" s="20"/>
      <c r="D56" s="20"/>
      <c r="E56" s="20"/>
      <c r="F56" s="20"/>
      <c r="G56" s="20"/>
      <c r="H56" s="12"/>
      <c r="I56" s="20"/>
      <c r="J56" s="20"/>
      <c r="K56" s="20"/>
      <c r="L56" s="20"/>
      <c r="M56" s="20"/>
      <c r="N56" s="20"/>
      <c r="O56" s="20"/>
      <c r="P56" s="20"/>
      <c r="Q56" s="20"/>
      <c r="R56" s="20"/>
      <c r="S56" s="20"/>
      <c r="T56" s="20"/>
      <c r="U56" s="20"/>
      <c r="V56" s="20"/>
      <c r="W56" s="20"/>
      <c r="X56" s="20"/>
      <c r="Y56" s="20"/>
      <c r="Z56" s="12"/>
      <c r="AA56" s="20"/>
      <c r="AB56" s="20"/>
      <c r="AC56" s="20"/>
      <c r="AD56" s="20"/>
      <c r="AE56" s="20"/>
      <c r="AF56" s="20"/>
      <c r="AG56" s="20"/>
      <c r="AH56" s="20"/>
      <c r="AI56" s="20"/>
      <c r="AJ56" s="20"/>
      <c r="AK56" s="20"/>
    </row>
    <row r="57" spans="1:37">
      <c r="A57" s="18"/>
      <c r="B57" s="20"/>
      <c r="C57" s="20"/>
      <c r="D57" s="20"/>
      <c r="E57" s="20"/>
      <c r="F57" s="20"/>
      <c r="G57" s="20"/>
      <c r="H57" s="12"/>
      <c r="I57" s="20"/>
      <c r="J57" s="20"/>
      <c r="K57" s="20"/>
      <c r="L57" s="20"/>
      <c r="M57" s="20"/>
      <c r="N57" s="20"/>
      <c r="O57" s="20"/>
      <c r="P57" s="20"/>
      <c r="Q57" s="20"/>
      <c r="R57" s="20"/>
      <c r="S57" s="20"/>
      <c r="T57" s="20"/>
      <c r="U57" s="20"/>
      <c r="V57" s="20"/>
      <c r="W57" s="20"/>
      <c r="X57" s="20"/>
      <c r="Y57" s="20"/>
      <c r="Z57" s="12"/>
      <c r="AA57" s="20"/>
      <c r="AB57" s="20"/>
      <c r="AC57" s="20"/>
      <c r="AD57" s="20"/>
      <c r="AE57" s="20"/>
      <c r="AF57" s="20"/>
      <c r="AG57" s="20"/>
      <c r="AH57" s="20"/>
      <c r="AI57" s="20"/>
      <c r="AJ57" s="20"/>
      <c r="AK57" s="20"/>
    </row>
    <row r="58" spans="1:37">
      <c r="A58" s="18"/>
      <c r="B58" s="20"/>
      <c r="C58" s="20"/>
      <c r="D58" s="20"/>
      <c r="E58" s="20"/>
      <c r="F58" s="20"/>
      <c r="G58" s="20"/>
      <c r="H58" s="12"/>
      <c r="I58" s="20"/>
      <c r="J58" s="20"/>
      <c r="K58" s="20"/>
      <c r="L58" s="20"/>
      <c r="M58" s="20"/>
      <c r="N58" s="20"/>
      <c r="O58" s="20"/>
      <c r="P58" s="20"/>
      <c r="Q58" s="20"/>
      <c r="R58" s="20"/>
      <c r="S58" s="20"/>
      <c r="T58" s="20"/>
      <c r="U58" s="20"/>
      <c r="V58" s="20"/>
      <c r="W58" s="20"/>
      <c r="X58" s="20"/>
      <c r="Y58" s="20"/>
      <c r="Z58" s="12"/>
      <c r="AA58" s="20"/>
      <c r="AB58" s="20"/>
      <c r="AC58" s="20"/>
      <c r="AD58" s="20"/>
      <c r="AE58" s="20"/>
      <c r="AF58" s="20"/>
      <c r="AG58" s="20"/>
      <c r="AH58" s="20"/>
      <c r="AI58" s="20"/>
      <c r="AJ58" s="20"/>
      <c r="AK58" s="20"/>
    </row>
    <row r="59" spans="1:37">
      <c r="A59" s="18"/>
      <c r="B59" s="20"/>
      <c r="C59" s="20"/>
      <c r="D59" s="20"/>
      <c r="E59" s="20"/>
      <c r="F59" s="20"/>
      <c r="G59" s="20"/>
      <c r="H59" s="12"/>
      <c r="I59" s="20"/>
      <c r="J59" s="20"/>
      <c r="K59" s="20"/>
      <c r="L59" s="20"/>
      <c r="M59" s="20"/>
      <c r="N59" s="20"/>
      <c r="O59" s="20"/>
      <c r="P59" s="20"/>
      <c r="Q59" s="20"/>
      <c r="R59" s="20"/>
      <c r="S59" s="20"/>
      <c r="T59" s="20"/>
      <c r="U59" s="20"/>
      <c r="V59" s="20"/>
      <c r="W59" s="20"/>
      <c r="X59" s="20"/>
      <c r="Y59" s="20"/>
      <c r="Z59" s="12"/>
      <c r="AA59" s="20"/>
      <c r="AB59" s="20"/>
      <c r="AC59" s="20"/>
      <c r="AD59" s="20"/>
      <c r="AE59" s="20"/>
      <c r="AF59" s="20"/>
      <c r="AG59" s="20"/>
      <c r="AH59" s="20"/>
      <c r="AI59" s="20"/>
      <c r="AJ59" s="20"/>
      <c r="AK59" s="20"/>
    </row>
    <row r="60" spans="1:37">
      <c r="A60" s="18"/>
      <c r="B60" s="20"/>
      <c r="C60" s="20"/>
      <c r="D60" s="20"/>
      <c r="E60" s="20"/>
      <c r="F60" s="20"/>
      <c r="G60" s="20"/>
      <c r="H60" s="12"/>
      <c r="I60" s="20"/>
      <c r="J60" s="20"/>
      <c r="K60" s="20"/>
      <c r="L60" s="20"/>
      <c r="M60" s="20"/>
      <c r="N60" s="20"/>
      <c r="O60" s="20"/>
      <c r="P60" s="20"/>
      <c r="Q60" s="20"/>
      <c r="R60" s="20"/>
      <c r="S60" s="20"/>
      <c r="T60" s="20"/>
      <c r="U60" s="20"/>
      <c r="V60" s="20"/>
      <c r="W60" s="20"/>
      <c r="X60" s="20"/>
      <c r="Y60" s="20"/>
      <c r="Z60" s="12"/>
      <c r="AA60" s="20"/>
      <c r="AB60" s="20"/>
      <c r="AC60" s="20"/>
      <c r="AD60" s="20"/>
      <c r="AE60" s="20"/>
      <c r="AF60" s="20"/>
      <c r="AG60" s="20"/>
      <c r="AH60" s="20"/>
      <c r="AI60" s="20"/>
      <c r="AJ60" s="20"/>
      <c r="AK60" s="20"/>
    </row>
    <row r="61" spans="1:37">
      <c r="A61" s="18"/>
      <c r="B61" s="20"/>
      <c r="C61" s="20"/>
      <c r="D61" s="20"/>
      <c r="E61" s="20"/>
      <c r="F61" s="20"/>
      <c r="G61" s="20"/>
      <c r="H61" s="12"/>
      <c r="I61" s="20"/>
      <c r="J61" s="20"/>
      <c r="K61" s="20"/>
      <c r="L61" s="20"/>
      <c r="M61" s="20"/>
      <c r="N61" s="20"/>
      <c r="O61" s="20"/>
      <c r="P61" s="20"/>
      <c r="Q61" s="20"/>
      <c r="R61" s="20"/>
      <c r="S61" s="20"/>
      <c r="T61" s="20"/>
      <c r="U61" s="20"/>
      <c r="V61" s="20"/>
      <c r="W61" s="20"/>
      <c r="X61" s="20"/>
      <c r="Y61" s="20"/>
      <c r="Z61" s="12"/>
      <c r="AA61" s="20"/>
      <c r="AB61" s="20"/>
      <c r="AC61" s="20"/>
      <c r="AD61" s="20"/>
      <c r="AE61" s="20"/>
      <c r="AF61" s="20"/>
      <c r="AG61" s="20"/>
      <c r="AH61" s="20"/>
      <c r="AI61" s="20"/>
      <c r="AJ61" s="20"/>
      <c r="AK61" s="20"/>
    </row>
    <row r="62" spans="1:37">
      <c r="A62" s="18"/>
      <c r="B62" s="20"/>
      <c r="C62" s="20"/>
      <c r="D62" s="20"/>
      <c r="E62" s="20"/>
      <c r="F62" s="20"/>
      <c r="G62" s="20"/>
      <c r="H62" s="12"/>
      <c r="I62" s="20"/>
      <c r="J62" s="20"/>
      <c r="K62" s="20"/>
      <c r="L62" s="20"/>
      <c r="M62" s="20"/>
      <c r="N62" s="20"/>
      <c r="O62" s="20"/>
      <c r="P62" s="20"/>
      <c r="Q62" s="20"/>
      <c r="R62" s="20"/>
      <c r="S62" s="20"/>
      <c r="T62" s="20"/>
      <c r="U62" s="20"/>
      <c r="V62" s="20"/>
      <c r="W62" s="20"/>
      <c r="X62" s="20"/>
      <c r="Y62" s="20"/>
      <c r="Z62" s="12"/>
      <c r="AA62" s="20"/>
      <c r="AB62" s="20"/>
      <c r="AC62" s="20"/>
      <c r="AD62" s="20"/>
      <c r="AE62" s="20"/>
      <c r="AF62" s="20"/>
      <c r="AG62" s="20"/>
      <c r="AH62" s="20"/>
      <c r="AI62" s="20"/>
      <c r="AJ62" s="20"/>
      <c r="AK62" s="20"/>
    </row>
    <row r="63" spans="1:37">
      <c r="A63" s="18"/>
      <c r="B63" s="20"/>
      <c r="C63" s="20"/>
      <c r="D63" s="20"/>
      <c r="E63" s="20"/>
      <c r="F63" s="20"/>
      <c r="G63" s="20"/>
      <c r="H63" s="12"/>
      <c r="I63" s="20"/>
      <c r="J63" s="20"/>
      <c r="K63" s="20"/>
      <c r="L63" s="20"/>
      <c r="M63" s="20"/>
      <c r="N63" s="20"/>
      <c r="O63" s="20"/>
      <c r="P63" s="20"/>
      <c r="Q63" s="20"/>
      <c r="R63" s="20"/>
      <c r="S63" s="20"/>
      <c r="T63" s="20"/>
      <c r="U63" s="20"/>
      <c r="V63" s="20"/>
      <c r="W63" s="20"/>
      <c r="X63" s="20"/>
      <c r="Y63" s="20"/>
      <c r="Z63" s="12"/>
      <c r="AA63" s="20"/>
      <c r="AB63" s="20"/>
      <c r="AC63" s="20"/>
      <c r="AD63" s="20"/>
      <c r="AE63" s="20"/>
      <c r="AF63" s="20"/>
      <c r="AG63" s="20"/>
      <c r="AH63" s="20"/>
      <c r="AI63" s="20"/>
      <c r="AJ63" s="20"/>
      <c r="AK63" s="20"/>
    </row>
    <row r="64" spans="1:37">
      <c r="A64" s="18"/>
      <c r="B64" s="20"/>
      <c r="C64" s="20"/>
      <c r="D64" s="20"/>
      <c r="E64" s="20"/>
      <c r="F64" s="20"/>
      <c r="G64" s="20"/>
      <c r="H64" s="12"/>
      <c r="I64" s="20"/>
      <c r="J64" s="20"/>
      <c r="K64" s="20"/>
      <c r="L64" s="20"/>
      <c r="M64" s="20"/>
      <c r="N64" s="20"/>
      <c r="O64" s="20"/>
      <c r="P64" s="20"/>
      <c r="Q64" s="20"/>
      <c r="R64" s="20"/>
      <c r="S64" s="20"/>
      <c r="T64" s="20"/>
      <c r="U64" s="20"/>
      <c r="V64" s="20"/>
      <c r="W64" s="20"/>
      <c r="X64" s="20"/>
      <c r="Y64" s="20"/>
      <c r="Z64" s="12"/>
      <c r="AA64" s="20"/>
      <c r="AB64" s="20"/>
      <c r="AC64" s="20"/>
      <c r="AD64" s="20"/>
      <c r="AE64" s="20"/>
      <c r="AF64" s="20"/>
      <c r="AG64" s="20"/>
      <c r="AH64" s="20"/>
      <c r="AI64" s="20"/>
      <c r="AJ64" s="20"/>
      <c r="AK64" s="20"/>
    </row>
    <row r="65" spans="1:37">
      <c r="A65" s="18"/>
      <c r="B65" s="20"/>
      <c r="C65" s="20"/>
      <c r="D65" s="20"/>
      <c r="E65" s="20"/>
      <c r="F65" s="20"/>
      <c r="G65" s="20"/>
      <c r="H65" s="12"/>
      <c r="I65" s="20"/>
      <c r="J65" s="20"/>
      <c r="K65" s="20"/>
      <c r="L65" s="20"/>
      <c r="M65" s="20"/>
      <c r="N65" s="20"/>
      <c r="O65" s="20"/>
      <c r="P65" s="20"/>
      <c r="Q65" s="20"/>
      <c r="R65" s="20"/>
      <c r="S65" s="20"/>
      <c r="T65" s="20"/>
      <c r="U65" s="20"/>
      <c r="V65" s="20"/>
      <c r="W65" s="20"/>
      <c r="X65" s="20"/>
      <c r="Y65" s="20"/>
      <c r="Z65" s="12"/>
      <c r="AA65" s="20"/>
      <c r="AB65" s="20"/>
      <c r="AC65" s="20"/>
      <c r="AD65" s="20"/>
      <c r="AE65" s="20"/>
      <c r="AF65" s="20"/>
      <c r="AG65" s="20"/>
      <c r="AH65" s="20"/>
      <c r="AI65" s="20"/>
      <c r="AJ65" s="20"/>
      <c r="AK65" s="20"/>
    </row>
    <row r="66" spans="1:37">
      <c r="A66" s="18"/>
      <c r="B66" s="20"/>
      <c r="C66" s="20"/>
      <c r="D66" s="20"/>
      <c r="E66" s="20"/>
      <c r="F66" s="20"/>
      <c r="G66" s="20"/>
      <c r="H66" s="12"/>
      <c r="I66" s="20"/>
      <c r="J66" s="20"/>
      <c r="K66" s="20"/>
      <c r="L66" s="20"/>
      <c r="M66" s="20"/>
      <c r="N66" s="20"/>
      <c r="O66" s="20"/>
      <c r="P66" s="20"/>
      <c r="Q66" s="20"/>
      <c r="R66" s="20"/>
      <c r="S66" s="20"/>
      <c r="T66" s="20"/>
      <c r="U66" s="20"/>
      <c r="V66" s="20"/>
      <c r="W66" s="20"/>
      <c r="X66" s="20"/>
      <c r="Y66" s="20"/>
      <c r="Z66" s="12"/>
      <c r="AA66" s="20"/>
      <c r="AB66" s="20"/>
      <c r="AC66" s="20"/>
      <c r="AD66" s="20"/>
      <c r="AE66" s="20"/>
      <c r="AF66" s="20"/>
      <c r="AG66" s="20"/>
      <c r="AH66" s="20"/>
      <c r="AI66" s="20"/>
      <c r="AJ66" s="20"/>
      <c r="AK66" s="20"/>
    </row>
    <row r="67" spans="1:37">
      <c r="A67" s="18"/>
      <c r="B67" s="20"/>
      <c r="C67" s="20"/>
      <c r="D67" s="20"/>
      <c r="E67" s="20"/>
      <c r="F67" s="20"/>
      <c r="G67" s="20"/>
      <c r="H67" s="12"/>
      <c r="I67" s="20"/>
      <c r="J67" s="20"/>
      <c r="K67" s="20"/>
      <c r="L67" s="20"/>
      <c r="M67" s="20"/>
      <c r="N67" s="20"/>
      <c r="O67" s="20"/>
      <c r="P67" s="20"/>
      <c r="Q67" s="20"/>
      <c r="R67" s="20"/>
      <c r="S67" s="20"/>
      <c r="T67" s="20"/>
      <c r="U67" s="20"/>
      <c r="V67" s="20"/>
      <c r="W67" s="20"/>
      <c r="X67" s="20"/>
      <c r="Y67" s="20"/>
      <c r="Z67" s="12"/>
      <c r="AA67" s="20"/>
      <c r="AB67" s="20"/>
      <c r="AC67" s="20"/>
      <c r="AD67" s="20"/>
      <c r="AE67" s="20"/>
      <c r="AF67" s="20"/>
      <c r="AG67" s="20"/>
      <c r="AH67" s="20"/>
      <c r="AI67" s="20"/>
      <c r="AJ67" s="20"/>
      <c r="AK67" s="20"/>
    </row>
    <row r="68" spans="1:37">
      <c r="A68" s="18"/>
      <c r="B68" s="20"/>
      <c r="C68" s="20"/>
      <c r="D68" s="20"/>
      <c r="E68" s="20"/>
      <c r="F68" s="20"/>
      <c r="G68" s="20"/>
      <c r="H68" s="12"/>
      <c r="I68" s="20"/>
      <c r="J68" s="20"/>
      <c r="K68" s="20"/>
      <c r="L68" s="20"/>
      <c r="M68" s="20"/>
      <c r="N68" s="20"/>
      <c r="O68" s="20"/>
      <c r="P68" s="20"/>
      <c r="Q68" s="20"/>
      <c r="R68" s="20"/>
      <c r="S68" s="20"/>
      <c r="T68" s="20"/>
      <c r="U68" s="20"/>
      <c r="V68" s="20"/>
      <c r="W68" s="20"/>
      <c r="X68" s="20"/>
      <c r="Y68" s="20"/>
      <c r="Z68" s="12"/>
      <c r="AA68" s="20"/>
      <c r="AB68" s="20"/>
      <c r="AC68" s="20"/>
      <c r="AD68" s="20"/>
      <c r="AE68" s="20"/>
      <c r="AF68" s="20"/>
      <c r="AG68" s="20"/>
      <c r="AH68" s="20"/>
      <c r="AI68" s="20"/>
      <c r="AJ68" s="20"/>
      <c r="AK68" s="20"/>
    </row>
    <row r="69" spans="1:37">
      <c r="A69" s="18"/>
      <c r="B69" s="20"/>
      <c r="C69" s="20"/>
      <c r="D69" s="20"/>
      <c r="E69" s="20"/>
      <c r="F69" s="20"/>
      <c r="G69" s="20"/>
      <c r="H69" s="12"/>
      <c r="I69" s="20"/>
      <c r="J69" s="20"/>
      <c r="K69" s="20"/>
      <c r="L69" s="20"/>
      <c r="M69" s="20"/>
      <c r="N69" s="20"/>
      <c r="O69" s="20"/>
      <c r="P69" s="20"/>
      <c r="Q69" s="20"/>
      <c r="R69" s="20"/>
      <c r="S69" s="20"/>
      <c r="T69" s="20"/>
      <c r="U69" s="20"/>
      <c r="V69" s="20"/>
      <c r="W69" s="20"/>
      <c r="X69" s="20"/>
      <c r="Y69" s="20"/>
      <c r="Z69" s="12"/>
      <c r="AA69" s="20"/>
      <c r="AB69" s="20"/>
      <c r="AC69" s="20"/>
      <c r="AD69" s="20"/>
      <c r="AE69" s="20"/>
      <c r="AF69" s="20"/>
      <c r="AG69" s="20"/>
      <c r="AH69" s="20"/>
      <c r="AI69" s="20"/>
      <c r="AJ69" s="20"/>
      <c r="AK69" s="20"/>
    </row>
    <row r="70" spans="1:37">
      <c r="A70" s="18"/>
      <c r="B70" s="20"/>
      <c r="C70" s="20"/>
      <c r="D70" s="20"/>
      <c r="E70" s="20"/>
      <c r="F70" s="20"/>
      <c r="G70" s="20"/>
      <c r="H70" s="12"/>
      <c r="I70" s="20"/>
      <c r="J70" s="20"/>
      <c r="K70" s="20"/>
      <c r="L70" s="20"/>
      <c r="M70" s="20"/>
      <c r="N70" s="20"/>
      <c r="O70" s="20"/>
      <c r="P70" s="20"/>
      <c r="Q70" s="20"/>
      <c r="R70" s="20"/>
      <c r="S70" s="20"/>
      <c r="T70" s="20"/>
      <c r="U70" s="20"/>
      <c r="V70" s="20"/>
      <c r="W70" s="20"/>
      <c r="X70" s="20"/>
      <c r="Y70" s="20"/>
      <c r="Z70" s="12"/>
      <c r="AA70" s="20"/>
      <c r="AB70" s="20"/>
      <c r="AC70" s="20"/>
      <c r="AD70" s="20"/>
      <c r="AE70" s="20"/>
      <c r="AF70" s="20"/>
      <c r="AG70" s="20"/>
      <c r="AH70" s="20"/>
      <c r="AI70" s="20"/>
      <c r="AJ70" s="20"/>
      <c r="AK70" s="20"/>
    </row>
    <row r="71" spans="1:37">
      <c r="A71" s="18"/>
      <c r="B71" s="20"/>
      <c r="C71" s="20"/>
      <c r="D71" s="20"/>
      <c r="E71" s="20"/>
      <c r="F71" s="20"/>
      <c r="G71" s="20"/>
      <c r="H71" s="12"/>
      <c r="I71" s="20"/>
      <c r="J71" s="20"/>
      <c r="K71" s="20"/>
      <c r="L71" s="20"/>
      <c r="M71" s="20"/>
      <c r="N71" s="20"/>
      <c r="O71" s="20"/>
      <c r="P71" s="20"/>
      <c r="Q71" s="20"/>
      <c r="R71" s="20"/>
      <c r="S71" s="20"/>
      <c r="T71" s="20"/>
      <c r="U71" s="20"/>
      <c r="V71" s="20"/>
      <c r="W71" s="20"/>
      <c r="X71" s="20"/>
      <c r="Y71" s="20"/>
      <c r="Z71" s="12"/>
      <c r="AA71" s="20"/>
      <c r="AB71" s="20"/>
      <c r="AC71" s="20"/>
      <c r="AD71" s="20"/>
      <c r="AE71" s="20"/>
      <c r="AF71" s="20"/>
      <c r="AG71" s="20"/>
      <c r="AH71" s="20"/>
      <c r="AI71" s="20"/>
      <c r="AJ71" s="20"/>
      <c r="AK71" s="20"/>
    </row>
    <row r="72" spans="1:37">
      <c r="A72" s="18"/>
      <c r="B72" s="20"/>
      <c r="C72" s="20"/>
      <c r="D72" s="20"/>
      <c r="E72" s="20"/>
      <c r="F72" s="20"/>
      <c r="G72" s="20"/>
      <c r="H72" s="12"/>
      <c r="I72" s="20"/>
      <c r="J72" s="20"/>
      <c r="K72" s="20"/>
      <c r="L72" s="20"/>
      <c r="M72" s="20"/>
      <c r="N72" s="20"/>
      <c r="O72" s="20"/>
      <c r="P72" s="20"/>
      <c r="Q72" s="20"/>
      <c r="R72" s="20"/>
      <c r="S72" s="20"/>
      <c r="T72" s="20"/>
      <c r="U72" s="20"/>
      <c r="V72" s="20"/>
      <c r="W72" s="20"/>
      <c r="X72" s="20"/>
      <c r="Y72" s="20"/>
      <c r="Z72" s="12"/>
      <c r="AA72" s="20"/>
      <c r="AB72" s="20"/>
      <c r="AC72" s="20"/>
      <c r="AD72" s="20"/>
      <c r="AE72" s="20"/>
      <c r="AF72" s="20"/>
      <c r="AG72" s="20"/>
      <c r="AH72" s="20"/>
      <c r="AI72" s="20"/>
      <c r="AJ72" s="20"/>
      <c r="AK72" s="20"/>
    </row>
    <row r="73" spans="1:37">
      <c r="A73" s="18"/>
      <c r="B73" s="20"/>
      <c r="C73" s="20"/>
      <c r="D73" s="20"/>
      <c r="E73" s="20"/>
      <c r="F73" s="20"/>
      <c r="G73" s="20"/>
      <c r="H73" s="12"/>
      <c r="I73" s="20"/>
      <c r="J73" s="20"/>
      <c r="K73" s="20"/>
      <c r="L73" s="20"/>
      <c r="M73" s="20"/>
      <c r="N73" s="20"/>
      <c r="O73" s="20"/>
      <c r="P73" s="20"/>
      <c r="Q73" s="20"/>
      <c r="R73" s="20"/>
      <c r="S73" s="20"/>
      <c r="T73" s="20"/>
      <c r="U73" s="20"/>
      <c r="V73" s="20"/>
      <c r="W73" s="20"/>
      <c r="X73" s="20"/>
      <c r="Y73" s="20"/>
      <c r="Z73" s="12"/>
      <c r="AA73" s="20"/>
      <c r="AB73" s="20"/>
      <c r="AC73" s="20"/>
      <c r="AD73" s="20"/>
      <c r="AE73" s="20"/>
      <c r="AF73" s="20"/>
      <c r="AG73" s="20"/>
      <c r="AH73" s="20"/>
      <c r="AI73" s="20"/>
      <c r="AJ73" s="20"/>
      <c r="AK73" s="20"/>
    </row>
    <row r="74" spans="1:37">
      <c r="A74" s="18"/>
      <c r="B74" s="20"/>
      <c r="C74" s="20"/>
      <c r="D74" s="20"/>
      <c r="E74" s="20"/>
      <c r="F74" s="20"/>
      <c r="G74" s="20"/>
      <c r="H74" s="12"/>
      <c r="I74" s="20"/>
      <c r="J74" s="20"/>
      <c r="K74" s="20"/>
      <c r="L74" s="20"/>
      <c r="M74" s="20"/>
      <c r="N74" s="20"/>
      <c r="O74" s="20"/>
      <c r="P74" s="20"/>
      <c r="Q74" s="20"/>
      <c r="R74" s="20"/>
      <c r="S74" s="20"/>
      <c r="T74" s="20"/>
      <c r="U74" s="20"/>
      <c r="V74" s="20"/>
      <c r="W74" s="20"/>
      <c r="X74" s="20"/>
      <c r="Y74" s="20"/>
      <c r="Z74" s="12"/>
      <c r="AA74" s="20"/>
      <c r="AB74" s="20"/>
      <c r="AC74" s="20"/>
      <c r="AD74" s="20"/>
      <c r="AE74" s="20"/>
      <c r="AF74" s="20"/>
      <c r="AG74" s="20"/>
      <c r="AH74" s="20"/>
      <c r="AI74" s="20"/>
      <c r="AJ74" s="20"/>
      <c r="AK74" s="20"/>
    </row>
    <row r="75" spans="1:37">
      <c r="A75" s="18"/>
      <c r="B75" s="20"/>
      <c r="C75" s="20"/>
      <c r="D75" s="20"/>
      <c r="E75" s="20"/>
      <c r="F75" s="20"/>
      <c r="G75" s="20"/>
      <c r="H75" s="12"/>
      <c r="I75" s="20"/>
      <c r="J75" s="20"/>
      <c r="K75" s="20"/>
      <c r="L75" s="20"/>
      <c r="M75" s="20"/>
      <c r="N75" s="20"/>
      <c r="O75" s="20"/>
      <c r="P75" s="20"/>
      <c r="Q75" s="20"/>
      <c r="R75" s="20"/>
      <c r="S75" s="20"/>
      <c r="T75" s="20"/>
      <c r="U75" s="20"/>
      <c r="V75" s="20"/>
      <c r="W75" s="20"/>
      <c r="X75" s="20"/>
      <c r="Y75" s="20"/>
      <c r="Z75" s="12"/>
      <c r="AA75" s="20"/>
      <c r="AB75" s="20"/>
      <c r="AC75" s="20"/>
      <c r="AD75" s="20"/>
      <c r="AE75" s="20"/>
      <c r="AF75" s="20"/>
      <c r="AG75" s="20"/>
      <c r="AH75" s="20"/>
      <c r="AI75" s="20"/>
      <c r="AJ75" s="20"/>
      <c r="AK75" s="20"/>
    </row>
    <row r="76" spans="1:37">
      <c r="A76" s="18"/>
      <c r="B76" s="20"/>
      <c r="C76" s="20"/>
      <c r="D76" s="20"/>
      <c r="E76" s="20"/>
      <c r="F76" s="20"/>
      <c r="G76" s="20"/>
      <c r="H76" s="12"/>
      <c r="I76" s="20"/>
      <c r="J76" s="20"/>
      <c r="K76" s="20"/>
      <c r="L76" s="20"/>
      <c r="M76" s="20"/>
      <c r="N76" s="20"/>
      <c r="O76" s="20"/>
      <c r="P76" s="20"/>
      <c r="Q76" s="20"/>
      <c r="R76" s="20"/>
      <c r="S76" s="20"/>
      <c r="T76" s="20"/>
      <c r="U76" s="20"/>
      <c r="V76" s="20"/>
      <c r="W76" s="20"/>
      <c r="X76" s="20"/>
      <c r="Y76" s="20"/>
      <c r="Z76" s="12"/>
      <c r="AA76" s="20"/>
      <c r="AB76" s="20"/>
      <c r="AC76" s="20"/>
      <c r="AD76" s="20"/>
      <c r="AE76" s="20"/>
      <c r="AF76" s="20"/>
      <c r="AG76" s="20"/>
      <c r="AH76" s="20"/>
      <c r="AI76" s="20"/>
      <c r="AJ76" s="20"/>
      <c r="AK76" s="20"/>
    </row>
    <row r="77" spans="1:37">
      <c r="A77" s="18"/>
      <c r="B77" s="20"/>
      <c r="C77" s="20"/>
      <c r="D77" s="20"/>
      <c r="E77" s="20"/>
      <c r="F77" s="20"/>
      <c r="G77" s="20"/>
      <c r="H77" s="12"/>
      <c r="I77" s="20"/>
      <c r="J77" s="20"/>
      <c r="K77" s="20"/>
      <c r="L77" s="20"/>
      <c r="M77" s="20"/>
      <c r="N77" s="20"/>
      <c r="O77" s="20"/>
      <c r="P77" s="20"/>
      <c r="Q77" s="20"/>
      <c r="R77" s="20"/>
      <c r="S77" s="20"/>
      <c r="T77" s="20"/>
      <c r="U77" s="20"/>
      <c r="V77" s="20"/>
      <c r="W77" s="20"/>
      <c r="X77" s="20"/>
      <c r="Y77" s="20"/>
      <c r="Z77" s="12"/>
      <c r="AA77" s="20"/>
      <c r="AB77" s="20"/>
      <c r="AC77" s="20"/>
      <c r="AD77" s="20"/>
      <c r="AE77" s="20"/>
      <c r="AF77" s="20"/>
      <c r="AG77" s="20"/>
      <c r="AH77" s="20"/>
      <c r="AI77" s="20"/>
      <c r="AJ77" s="20"/>
      <c r="AK77" s="20"/>
    </row>
    <row r="78" spans="1:37">
      <c r="A78" s="18"/>
      <c r="B78" s="20"/>
      <c r="C78" s="20"/>
      <c r="D78" s="20"/>
      <c r="E78" s="20"/>
      <c r="F78" s="20"/>
      <c r="G78" s="20"/>
      <c r="H78" s="12"/>
      <c r="I78" s="20"/>
      <c r="J78" s="20"/>
      <c r="K78" s="20"/>
      <c r="L78" s="20"/>
      <c r="M78" s="20"/>
      <c r="N78" s="20"/>
      <c r="O78" s="20"/>
      <c r="P78" s="20"/>
      <c r="Q78" s="20"/>
      <c r="R78" s="20"/>
      <c r="S78" s="20"/>
      <c r="T78" s="20"/>
      <c r="U78" s="20"/>
      <c r="V78" s="20"/>
      <c r="W78" s="20"/>
      <c r="X78" s="20"/>
      <c r="Y78" s="20"/>
      <c r="Z78" s="12"/>
      <c r="AA78" s="20"/>
      <c r="AB78" s="20"/>
      <c r="AC78" s="20"/>
      <c r="AD78" s="20"/>
      <c r="AE78" s="20"/>
      <c r="AF78" s="20"/>
      <c r="AG78" s="20"/>
      <c r="AH78" s="20"/>
      <c r="AI78" s="20"/>
      <c r="AJ78" s="20"/>
      <c r="AK78" s="20"/>
    </row>
    <row r="79" spans="1:37">
      <c r="A79" s="18"/>
      <c r="B79" s="20"/>
      <c r="C79" s="20"/>
      <c r="D79" s="20"/>
      <c r="E79" s="20"/>
      <c r="F79" s="20"/>
      <c r="G79" s="20"/>
      <c r="H79" s="12"/>
      <c r="I79" s="20"/>
      <c r="J79" s="20"/>
      <c r="K79" s="20"/>
      <c r="L79" s="20"/>
      <c r="M79" s="20"/>
      <c r="N79" s="20"/>
      <c r="O79" s="20"/>
      <c r="P79" s="20"/>
      <c r="Q79" s="20"/>
      <c r="R79" s="20"/>
      <c r="S79" s="20"/>
      <c r="T79" s="20"/>
      <c r="U79" s="20"/>
      <c r="V79" s="20"/>
      <c r="W79" s="20"/>
      <c r="X79" s="20"/>
      <c r="Y79" s="20"/>
      <c r="Z79" s="12"/>
      <c r="AA79" s="20"/>
      <c r="AB79" s="20"/>
      <c r="AC79" s="20"/>
      <c r="AD79" s="20"/>
      <c r="AE79" s="20"/>
      <c r="AF79" s="20"/>
      <c r="AG79" s="20"/>
      <c r="AH79" s="20"/>
      <c r="AI79" s="20"/>
      <c r="AJ79" s="20"/>
      <c r="AK79" s="20"/>
    </row>
    <row r="80" spans="1:37">
      <c r="A80" s="18"/>
      <c r="B80" s="20"/>
      <c r="C80" s="20"/>
      <c r="D80" s="20"/>
      <c r="E80" s="20"/>
      <c r="F80" s="20"/>
      <c r="G80" s="20"/>
      <c r="H80" s="12"/>
      <c r="I80" s="20"/>
      <c r="J80" s="20"/>
      <c r="K80" s="20"/>
      <c r="L80" s="20"/>
      <c r="M80" s="20"/>
      <c r="N80" s="20"/>
      <c r="O80" s="20"/>
      <c r="P80" s="20"/>
      <c r="Q80" s="20"/>
      <c r="R80" s="20"/>
      <c r="S80" s="20"/>
      <c r="T80" s="20"/>
      <c r="U80" s="20"/>
      <c r="V80" s="20"/>
      <c r="W80" s="20"/>
      <c r="X80" s="20"/>
      <c r="Y80" s="20"/>
      <c r="Z80" s="12"/>
      <c r="AA80" s="20"/>
      <c r="AB80" s="20"/>
      <c r="AC80" s="20"/>
      <c r="AD80" s="20"/>
      <c r="AE80" s="20"/>
      <c r="AF80" s="20"/>
      <c r="AG80" s="20"/>
      <c r="AH80" s="20"/>
      <c r="AI80" s="20"/>
      <c r="AJ80" s="20"/>
      <c r="AK80" s="20"/>
    </row>
    <row r="81" spans="1:37">
      <c r="A81" s="18"/>
      <c r="B81" s="20"/>
      <c r="C81" s="20"/>
      <c r="D81" s="20"/>
      <c r="E81" s="20"/>
      <c r="F81" s="20"/>
      <c r="G81" s="20"/>
      <c r="H81" s="12"/>
      <c r="I81" s="20"/>
      <c r="J81" s="20"/>
      <c r="K81" s="20"/>
      <c r="L81" s="20"/>
      <c r="M81" s="20"/>
      <c r="N81" s="20"/>
      <c r="O81" s="20"/>
      <c r="P81" s="20"/>
      <c r="Q81" s="20"/>
      <c r="R81" s="20"/>
      <c r="S81" s="20"/>
      <c r="T81" s="20"/>
      <c r="U81" s="20"/>
      <c r="V81" s="20"/>
      <c r="W81" s="20"/>
      <c r="X81" s="20"/>
      <c r="Y81" s="20"/>
      <c r="Z81" s="12"/>
      <c r="AA81" s="20"/>
      <c r="AB81" s="20"/>
      <c r="AC81" s="20"/>
      <c r="AD81" s="20"/>
      <c r="AE81" s="20"/>
      <c r="AF81" s="20"/>
      <c r="AG81" s="20"/>
      <c r="AH81" s="20"/>
      <c r="AI81" s="20"/>
      <c r="AJ81" s="20"/>
      <c r="AK81" s="20"/>
    </row>
    <row r="82" spans="1:37">
      <c r="A82" s="18"/>
      <c r="B82" s="20"/>
      <c r="C82" s="20"/>
      <c r="D82" s="20"/>
      <c r="E82" s="20"/>
      <c r="F82" s="20"/>
      <c r="G82" s="20"/>
      <c r="H82" s="12"/>
      <c r="I82" s="20"/>
      <c r="J82" s="20"/>
      <c r="K82" s="20"/>
      <c r="L82" s="20"/>
      <c r="M82" s="20"/>
      <c r="N82" s="20"/>
      <c r="O82" s="20"/>
      <c r="P82" s="20"/>
      <c r="Q82" s="20"/>
      <c r="R82" s="20"/>
      <c r="S82" s="20"/>
      <c r="T82" s="20"/>
      <c r="U82" s="20"/>
      <c r="V82" s="20"/>
      <c r="W82" s="20"/>
      <c r="X82" s="20"/>
      <c r="Y82" s="20"/>
      <c r="Z82" s="12"/>
      <c r="AA82" s="20"/>
      <c r="AB82" s="20"/>
      <c r="AC82" s="20"/>
      <c r="AD82" s="20"/>
      <c r="AE82" s="20"/>
      <c r="AF82" s="20"/>
      <c r="AG82" s="20"/>
      <c r="AH82" s="20"/>
      <c r="AI82" s="20"/>
      <c r="AJ82" s="20"/>
      <c r="AK82" s="20"/>
    </row>
    <row r="83" spans="1:37">
      <c r="A83" s="18"/>
      <c r="B83" s="20"/>
      <c r="C83" s="20"/>
      <c r="D83" s="20"/>
      <c r="E83" s="20"/>
      <c r="F83" s="20"/>
      <c r="G83" s="20"/>
      <c r="H83" s="12"/>
      <c r="I83" s="20"/>
      <c r="J83" s="20"/>
      <c r="K83" s="20"/>
      <c r="L83" s="20"/>
      <c r="M83" s="20"/>
      <c r="N83" s="20"/>
      <c r="O83" s="20"/>
      <c r="P83" s="20"/>
      <c r="Q83" s="20"/>
      <c r="R83" s="20"/>
      <c r="S83" s="20"/>
      <c r="T83" s="20"/>
      <c r="U83" s="20"/>
      <c r="V83" s="20"/>
      <c r="W83" s="20"/>
      <c r="X83" s="20"/>
      <c r="Y83" s="20"/>
      <c r="Z83" s="12"/>
      <c r="AA83" s="20"/>
      <c r="AB83" s="20"/>
      <c r="AC83" s="20"/>
      <c r="AD83" s="20"/>
      <c r="AE83" s="20"/>
      <c r="AF83" s="20"/>
      <c r="AG83" s="20"/>
      <c r="AH83" s="20"/>
      <c r="AI83" s="20"/>
      <c r="AJ83" s="20"/>
      <c r="AK83" s="20"/>
    </row>
    <row r="84" spans="1:37">
      <c r="A84" s="18"/>
      <c r="B84" s="20"/>
      <c r="C84" s="20"/>
      <c r="D84" s="20"/>
      <c r="E84" s="20"/>
      <c r="F84" s="20"/>
      <c r="G84" s="20"/>
      <c r="H84" s="12"/>
      <c r="I84" s="20"/>
      <c r="J84" s="20"/>
      <c r="K84" s="20"/>
      <c r="L84" s="20"/>
      <c r="M84" s="20"/>
      <c r="N84" s="20"/>
      <c r="O84" s="20"/>
      <c r="P84" s="20"/>
      <c r="Q84" s="20"/>
      <c r="R84" s="20"/>
      <c r="S84" s="20"/>
      <c r="T84" s="20"/>
      <c r="U84" s="20"/>
      <c r="V84" s="20"/>
      <c r="W84" s="20"/>
      <c r="X84" s="20"/>
      <c r="Y84" s="20"/>
      <c r="Z84" s="12"/>
      <c r="AA84" s="20"/>
      <c r="AB84" s="20"/>
      <c r="AC84" s="20"/>
      <c r="AD84" s="20"/>
      <c r="AE84" s="20"/>
      <c r="AF84" s="20"/>
      <c r="AG84" s="20"/>
      <c r="AH84" s="20"/>
      <c r="AI84" s="20"/>
      <c r="AJ84" s="20"/>
      <c r="AK84" s="20"/>
    </row>
    <row r="85" spans="1:37">
      <c r="A85" s="18"/>
      <c r="B85" s="20"/>
      <c r="C85" s="20"/>
      <c r="D85" s="20"/>
      <c r="E85" s="20"/>
      <c r="F85" s="20"/>
      <c r="G85" s="20"/>
      <c r="H85" s="12"/>
      <c r="I85" s="20"/>
      <c r="J85" s="20"/>
      <c r="K85" s="20"/>
      <c r="L85" s="20"/>
      <c r="M85" s="20"/>
      <c r="N85" s="20"/>
      <c r="O85" s="20"/>
      <c r="P85" s="20"/>
      <c r="Q85" s="20"/>
      <c r="R85" s="20"/>
      <c r="S85" s="20"/>
      <c r="T85" s="20"/>
      <c r="U85" s="20"/>
      <c r="V85" s="20"/>
      <c r="W85" s="20"/>
      <c r="X85" s="20"/>
      <c r="Y85" s="20"/>
      <c r="Z85" s="12"/>
      <c r="AA85" s="20"/>
      <c r="AB85" s="20"/>
      <c r="AC85" s="20"/>
      <c r="AD85" s="20"/>
      <c r="AE85" s="20"/>
      <c r="AF85" s="20"/>
      <c r="AG85" s="20"/>
      <c r="AH85" s="20"/>
      <c r="AI85" s="20"/>
      <c r="AJ85" s="20"/>
      <c r="AK85" s="20"/>
    </row>
    <row r="86" spans="1:37">
      <c r="A86" s="18"/>
      <c r="B86" s="20"/>
      <c r="C86" s="20"/>
      <c r="D86" s="20"/>
      <c r="E86" s="20"/>
      <c r="F86" s="20"/>
      <c r="G86" s="20"/>
      <c r="H86" s="12"/>
      <c r="I86" s="20"/>
      <c r="J86" s="20"/>
      <c r="K86" s="20"/>
      <c r="L86" s="20"/>
      <c r="M86" s="20"/>
      <c r="N86" s="20"/>
      <c r="O86" s="20"/>
      <c r="P86" s="20"/>
      <c r="Q86" s="20"/>
      <c r="R86" s="20"/>
      <c r="S86" s="20"/>
      <c r="T86" s="20"/>
      <c r="U86" s="20"/>
      <c r="V86" s="20"/>
      <c r="W86" s="20"/>
      <c r="X86" s="20"/>
      <c r="Y86" s="20"/>
      <c r="Z86" s="12"/>
      <c r="AA86" s="20"/>
      <c r="AB86" s="20"/>
      <c r="AC86" s="20"/>
      <c r="AD86" s="20"/>
      <c r="AE86" s="20"/>
      <c r="AF86" s="20"/>
      <c r="AG86" s="20"/>
      <c r="AH86" s="20"/>
      <c r="AI86" s="20"/>
      <c r="AJ86" s="20"/>
      <c r="AK86" s="20"/>
    </row>
    <row r="87" spans="1:37">
      <c r="A87" s="18"/>
      <c r="B87" s="20"/>
      <c r="C87" s="20"/>
      <c r="D87" s="20"/>
      <c r="E87" s="20"/>
      <c r="F87" s="20"/>
      <c r="G87" s="20"/>
      <c r="H87" s="12"/>
      <c r="I87" s="20"/>
      <c r="J87" s="20"/>
      <c r="K87" s="20"/>
      <c r="L87" s="20"/>
      <c r="M87" s="20"/>
      <c r="N87" s="20"/>
      <c r="O87" s="20"/>
      <c r="P87" s="20"/>
      <c r="Q87" s="20"/>
      <c r="R87" s="20"/>
      <c r="S87" s="20"/>
      <c r="T87" s="20"/>
      <c r="U87" s="20"/>
      <c r="V87" s="20"/>
      <c r="W87" s="20"/>
      <c r="X87" s="20"/>
      <c r="Y87" s="20"/>
      <c r="Z87" s="12"/>
      <c r="AA87" s="20"/>
      <c r="AB87" s="20"/>
      <c r="AC87" s="20"/>
      <c r="AD87" s="20"/>
      <c r="AE87" s="20"/>
      <c r="AF87" s="20"/>
      <c r="AG87" s="20"/>
      <c r="AH87" s="20"/>
      <c r="AI87" s="20"/>
      <c r="AJ87" s="20"/>
      <c r="AK87" s="20"/>
    </row>
    <row r="88" spans="1:37">
      <c r="A88" s="18"/>
      <c r="B88" s="20"/>
      <c r="C88" s="20"/>
      <c r="D88" s="20"/>
      <c r="E88" s="20"/>
      <c r="F88" s="20"/>
      <c r="G88" s="20"/>
      <c r="H88" s="12"/>
      <c r="I88" s="20"/>
      <c r="J88" s="20"/>
      <c r="K88" s="20"/>
      <c r="L88" s="20"/>
      <c r="M88" s="20"/>
      <c r="N88" s="20"/>
      <c r="O88" s="20"/>
      <c r="P88" s="20"/>
      <c r="Q88" s="20"/>
      <c r="R88" s="20"/>
      <c r="S88" s="20"/>
      <c r="T88" s="20"/>
      <c r="U88" s="20"/>
      <c r="V88" s="20"/>
      <c r="W88" s="20"/>
      <c r="X88" s="20"/>
      <c r="Y88" s="20"/>
      <c r="Z88" s="12"/>
      <c r="AA88" s="20"/>
      <c r="AB88" s="20"/>
      <c r="AC88" s="20"/>
      <c r="AD88" s="20"/>
      <c r="AE88" s="20"/>
      <c r="AF88" s="20"/>
      <c r="AG88" s="20"/>
      <c r="AH88" s="20"/>
      <c r="AI88" s="20"/>
      <c r="AJ88" s="20"/>
      <c r="AK88" s="20"/>
    </row>
    <row r="89" spans="1:37">
      <c r="A89" s="18"/>
      <c r="B89" s="20"/>
      <c r="C89" s="20"/>
      <c r="D89" s="20"/>
      <c r="E89" s="20"/>
      <c r="F89" s="20"/>
      <c r="G89" s="20"/>
      <c r="H89" s="12"/>
      <c r="I89" s="20"/>
      <c r="J89" s="20"/>
      <c r="K89" s="20"/>
      <c r="L89" s="20"/>
      <c r="M89" s="20"/>
      <c r="N89" s="20"/>
      <c r="O89" s="20"/>
      <c r="P89" s="20"/>
      <c r="Q89" s="20"/>
      <c r="R89" s="20"/>
      <c r="S89" s="20"/>
      <c r="T89" s="20"/>
      <c r="U89" s="20"/>
      <c r="V89" s="20"/>
      <c r="W89" s="20"/>
      <c r="X89" s="20"/>
      <c r="Y89" s="20"/>
      <c r="Z89" s="12"/>
      <c r="AA89" s="20"/>
      <c r="AB89" s="20"/>
      <c r="AC89" s="20"/>
      <c r="AD89" s="20"/>
      <c r="AE89" s="20"/>
      <c r="AF89" s="20"/>
      <c r="AG89" s="20"/>
      <c r="AH89" s="20"/>
      <c r="AI89" s="20"/>
      <c r="AJ89" s="20"/>
      <c r="AK89" s="20"/>
    </row>
    <row r="90" spans="1:37">
      <c r="A90" s="18"/>
      <c r="B90" s="20"/>
      <c r="C90" s="20"/>
      <c r="D90" s="20"/>
      <c r="E90" s="20"/>
      <c r="F90" s="20"/>
      <c r="G90" s="20"/>
      <c r="H90" s="12"/>
      <c r="I90" s="20"/>
      <c r="J90" s="20"/>
      <c r="K90" s="20"/>
      <c r="L90" s="20"/>
      <c r="M90" s="20"/>
      <c r="N90" s="20"/>
      <c r="O90" s="20"/>
      <c r="P90" s="20"/>
      <c r="Q90" s="20"/>
      <c r="R90" s="20"/>
      <c r="S90" s="20"/>
      <c r="T90" s="20"/>
      <c r="U90" s="20"/>
      <c r="V90" s="20"/>
      <c r="W90" s="20"/>
      <c r="X90" s="20"/>
      <c r="Y90" s="20"/>
      <c r="Z90" s="12"/>
      <c r="AA90" s="20"/>
      <c r="AB90" s="20"/>
      <c r="AC90" s="20"/>
      <c r="AD90" s="20"/>
      <c r="AE90" s="20"/>
      <c r="AF90" s="20"/>
      <c r="AG90" s="20"/>
      <c r="AH90" s="20"/>
      <c r="AI90" s="20"/>
      <c r="AJ90" s="20"/>
      <c r="AK90" s="20"/>
    </row>
    <row r="91" spans="1:37">
      <c r="A91" s="18"/>
      <c r="B91" s="20"/>
      <c r="C91" s="20"/>
      <c r="D91" s="20"/>
      <c r="E91" s="20"/>
      <c r="F91" s="20"/>
      <c r="G91" s="20"/>
      <c r="H91" s="12"/>
      <c r="I91" s="20"/>
      <c r="J91" s="20"/>
      <c r="K91" s="20"/>
      <c r="L91" s="20"/>
      <c r="M91" s="20"/>
      <c r="N91" s="20"/>
      <c r="O91" s="20"/>
      <c r="P91" s="20"/>
      <c r="Q91" s="20"/>
      <c r="R91" s="20"/>
      <c r="S91" s="20"/>
      <c r="T91" s="20"/>
      <c r="U91" s="20"/>
      <c r="V91" s="20"/>
      <c r="W91" s="20"/>
      <c r="X91" s="20"/>
      <c r="Y91" s="20"/>
      <c r="Z91" s="12"/>
      <c r="AA91" s="20"/>
      <c r="AB91" s="20"/>
      <c r="AC91" s="20"/>
      <c r="AD91" s="20"/>
      <c r="AE91" s="20"/>
      <c r="AF91" s="20"/>
      <c r="AG91" s="20"/>
      <c r="AH91" s="20"/>
      <c r="AI91" s="20"/>
      <c r="AJ91" s="20"/>
      <c r="AK91" s="20"/>
    </row>
    <row r="92" spans="1:37">
      <c r="A92" s="18"/>
      <c r="B92" s="20"/>
      <c r="C92" s="20"/>
      <c r="D92" s="20"/>
      <c r="E92" s="20"/>
      <c r="F92" s="20"/>
      <c r="G92" s="20"/>
      <c r="H92" s="12"/>
      <c r="I92" s="20"/>
      <c r="J92" s="20"/>
      <c r="K92" s="20"/>
      <c r="L92" s="20"/>
      <c r="M92" s="20"/>
      <c r="N92" s="20"/>
      <c r="O92" s="20"/>
      <c r="P92" s="20"/>
      <c r="Q92" s="20"/>
      <c r="R92" s="20"/>
      <c r="S92" s="20"/>
      <c r="T92" s="20"/>
      <c r="U92" s="20"/>
      <c r="V92" s="20"/>
      <c r="W92" s="20"/>
      <c r="X92" s="20"/>
      <c r="Y92" s="20"/>
      <c r="Z92" s="12"/>
      <c r="AA92" s="20"/>
      <c r="AB92" s="20"/>
      <c r="AC92" s="20"/>
      <c r="AD92" s="20"/>
      <c r="AE92" s="20"/>
      <c r="AF92" s="20"/>
      <c r="AG92" s="20"/>
      <c r="AH92" s="20"/>
      <c r="AI92" s="20"/>
      <c r="AJ92" s="20"/>
      <c r="AK92" s="20"/>
    </row>
    <row r="93" spans="1:37">
      <c r="A93" s="18"/>
      <c r="B93" s="20"/>
      <c r="C93" s="20"/>
      <c r="D93" s="20"/>
      <c r="E93" s="20"/>
      <c r="F93" s="20"/>
      <c r="G93" s="20"/>
      <c r="H93" s="12"/>
      <c r="I93" s="20"/>
      <c r="J93" s="20"/>
      <c r="K93" s="20"/>
      <c r="L93" s="20"/>
      <c r="M93" s="20"/>
      <c r="N93" s="20"/>
      <c r="O93" s="20"/>
      <c r="P93" s="20"/>
      <c r="Q93" s="20"/>
      <c r="R93" s="20"/>
      <c r="S93" s="20"/>
      <c r="T93" s="20"/>
      <c r="U93" s="20"/>
      <c r="V93" s="20"/>
      <c r="W93" s="20"/>
      <c r="X93" s="20"/>
      <c r="Y93" s="20"/>
      <c r="Z93" s="12"/>
      <c r="AA93" s="20"/>
      <c r="AB93" s="20"/>
      <c r="AC93" s="20"/>
      <c r="AD93" s="20"/>
      <c r="AE93" s="20"/>
      <c r="AF93" s="20"/>
      <c r="AG93" s="20"/>
      <c r="AH93" s="20"/>
      <c r="AI93" s="20"/>
      <c r="AJ93" s="20"/>
      <c r="AK93" s="20"/>
    </row>
    <row r="94" spans="1:37">
      <c r="A94" s="18"/>
      <c r="B94" s="20"/>
      <c r="C94" s="20"/>
      <c r="D94" s="20"/>
      <c r="E94" s="20"/>
      <c r="F94" s="20"/>
      <c r="G94" s="20"/>
      <c r="H94" s="12"/>
      <c r="I94" s="20"/>
      <c r="J94" s="20"/>
      <c r="K94" s="20"/>
      <c r="L94" s="20"/>
      <c r="M94" s="20"/>
      <c r="N94" s="20"/>
      <c r="O94" s="20"/>
      <c r="P94" s="20"/>
      <c r="Q94" s="20"/>
      <c r="R94" s="20"/>
      <c r="S94" s="20"/>
      <c r="T94" s="20"/>
      <c r="U94" s="20"/>
      <c r="V94" s="20"/>
      <c r="W94" s="20"/>
      <c r="X94" s="20"/>
      <c r="Y94" s="20"/>
      <c r="Z94" s="12"/>
      <c r="AA94" s="20"/>
      <c r="AB94" s="20"/>
      <c r="AC94" s="20"/>
      <c r="AD94" s="20"/>
      <c r="AE94" s="20"/>
      <c r="AF94" s="20"/>
      <c r="AG94" s="20"/>
      <c r="AH94" s="20"/>
      <c r="AI94" s="20"/>
      <c r="AJ94" s="20"/>
      <c r="AK94" s="20"/>
    </row>
    <row r="95" spans="1:37">
      <c r="A95" s="18"/>
      <c r="B95" s="20"/>
      <c r="C95" s="20"/>
      <c r="D95" s="20"/>
      <c r="E95" s="20"/>
      <c r="F95" s="20"/>
      <c r="G95" s="20"/>
      <c r="H95" s="12"/>
      <c r="I95" s="20"/>
      <c r="J95" s="20"/>
      <c r="K95" s="20"/>
      <c r="L95" s="20"/>
      <c r="M95" s="20"/>
      <c r="N95" s="20"/>
      <c r="O95" s="20"/>
      <c r="P95" s="20"/>
      <c r="Q95" s="20"/>
      <c r="R95" s="20"/>
      <c r="S95" s="20"/>
      <c r="T95" s="20"/>
      <c r="U95" s="20"/>
      <c r="V95" s="20"/>
      <c r="W95" s="20"/>
      <c r="X95" s="20"/>
      <c r="Y95" s="20"/>
      <c r="Z95" s="12"/>
      <c r="AA95" s="20"/>
      <c r="AB95" s="20"/>
      <c r="AC95" s="20"/>
      <c r="AD95" s="20"/>
      <c r="AE95" s="20"/>
      <c r="AF95" s="20"/>
      <c r="AG95" s="20"/>
      <c r="AH95" s="20"/>
      <c r="AI95" s="20"/>
      <c r="AJ95" s="20"/>
      <c r="AK95" s="20"/>
    </row>
    <row r="96" spans="1:37">
      <c r="A96" s="18"/>
      <c r="B96" s="20"/>
      <c r="C96" s="20"/>
      <c r="D96" s="20"/>
      <c r="E96" s="20"/>
      <c r="F96" s="20"/>
      <c r="G96" s="20"/>
      <c r="H96" s="12"/>
      <c r="I96" s="20"/>
      <c r="J96" s="20"/>
      <c r="K96" s="20"/>
      <c r="L96" s="20"/>
      <c r="M96" s="20"/>
      <c r="N96" s="20"/>
      <c r="O96" s="20"/>
      <c r="P96" s="20"/>
      <c r="Q96" s="20"/>
      <c r="R96" s="20"/>
      <c r="S96" s="20"/>
      <c r="T96" s="20"/>
      <c r="U96" s="20"/>
      <c r="V96" s="20"/>
      <c r="W96" s="20"/>
      <c r="X96" s="20"/>
      <c r="Y96" s="20"/>
      <c r="Z96" s="12"/>
      <c r="AA96" s="20"/>
      <c r="AB96" s="20"/>
      <c r="AC96" s="20"/>
      <c r="AD96" s="20"/>
      <c r="AE96" s="20"/>
      <c r="AF96" s="20"/>
      <c r="AG96" s="20"/>
      <c r="AH96" s="20"/>
      <c r="AI96" s="20"/>
      <c r="AJ96" s="20"/>
      <c r="AK96" s="20"/>
    </row>
    <row r="97" spans="1:37">
      <c r="A97" s="18"/>
      <c r="B97" s="20"/>
      <c r="C97" s="20"/>
      <c r="D97" s="20"/>
      <c r="E97" s="20"/>
      <c r="F97" s="20"/>
      <c r="G97" s="20"/>
      <c r="H97" s="12"/>
      <c r="I97" s="20"/>
      <c r="J97" s="20"/>
      <c r="K97" s="20"/>
      <c r="L97" s="20"/>
      <c r="M97" s="20"/>
      <c r="N97" s="20"/>
      <c r="O97" s="20"/>
      <c r="P97" s="20"/>
      <c r="Q97" s="20"/>
      <c r="R97" s="20"/>
      <c r="S97" s="20"/>
      <c r="T97" s="20"/>
      <c r="U97" s="20"/>
      <c r="V97" s="20"/>
      <c r="W97" s="20"/>
      <c r="X97" s="20"/>
      <c r="Y97" s="20"/>
      <c r="Z97" s="12"/>
      <c r="AA97" s="20"/>
      <c r="AB97" s="20"/>
      <c r="AC97" s="20"/>
      <c r="AD97" s="20"/>
      <c r="AE97" s="20"/>
      <c r="AF97" s="20"/>
      <c r="AG97" s="20"/>
      <c r="AH97" s="20"/>
      <c r="AI97" s="20"/>
      <c r="AJ97" s="20"/>
      <c r="AK97" s="20"/>
    </row>
    <row r="98" spans="1:37">
      <c r="A98" s="18"/>
      <c r="B98" s="20"/>
      <c r="C98" s="20"/>
      <c r="D98" s="20"/>
      <c r="E98" s="20"/>
      <c r="F98" s="20"/>
      <c r="G98" s="20"/>
      <c r="H98" s="12"/>
      <c r="I98" s="20"/>
      <c r="J98" s="20"/>
      <c r="K98" s="20"/>
      <c r="L98" s="20"/>
      <c r="M98" s="20"/>
      <c r="N98" s="20"/>
      <c r="O98" s="20"/>
      <c r="P98" s="20"/>
      <c r="Q98" s="20"/>
      <c r="R98" s="20"/>
      <c r="S98" s="20"/>
      <c r="T98" s="20"/>
      <c r="U98" s="20"/>
      <c r="V98" s="20"/>
      <c r="W98" s="20"/>
      <c r="X98" s="20"/>
      <c r="Y98" s="20"/>
      <c r="Z98" s="12"/>
      <c r="AA98" s="20"/>
      <c r="AB98" s="20"/>
      <c r="AC98" s="20"/>
      <c r="AD98" s="20"/>
      <c r="AE98" s="20"/>
      <c r="AF98" s="20"/>
      <c r="AG98" s="20"/>
      <c r="AH98" s="20"/>
      <c r="AI98" s="20"/>
      <c r="AJ98" s="20"/>
      <c r="AK98" s="20"/>
    </row>
    <row r="99" spans="1:37">
      <c r="A99" s="18"/>
      <c r="B99" s="20"/>
      <c r="C99" s="20"/>
      <c r="D99" s="20"/>
      <c r="E99" s="20"/>
      <c r="F99" s="20"/>
      <c r="G99" s="20"/>
      <c r="H99" s="12"/>
      <c r="I99" s="20"/>
      <c r="J99" s="20"/>
      <c r="K99" s="20"/>
      <c r="L99" s="20"/>
      <c r="M99" s="20"/>
      <c r="N99" s="20"/>
      <c r="O99" s="20"/>
      <c r="P99" s="20"/>
      <c r="Q99" s="20"/>
      <c r="R99" s="20"/>
      <c r="S99" s="20"/>
      <c r="T99" s="20"/>
      <c r="U99" s="20"/>
      <c r="V99" s="20"/>
      <c r="W99" s="20"/>
      <c r="X99" s="20"/>
      <c r="Y99" s="20"/>
      <c r="Z99" s="12"/>
      <c r="AA99" s="20"/>
      <c r="AB99" s="20"/>
      <c r="AC99" s="20"/>
      <c r="AD99" s="20"/>
      <c r="AE99" s="20"/>
      <c r="AF99" s="20"/>
      <c r="AG99" s="20"/>
      <c r="AH99" s="20"/>
      <c r="AI99" s="20"/>
      <c r="AJ99" s="20"/>
      <c r="AK99" s="20"/>
    </row>
    <row r="100" spans="1:37">
      <c r="A100" s="18"/>
      <c r="B100" s="20"/>
      <c r="C100" s="20"/>
      <c r="D100" s="20"/>
      <c r="E100" s="20"/>
      <c r="F100" s="20"/>
      <c r="G100" s="20"/>
      <c r="H100" s="12"/>
      <c r="I100" s="20"/>
      <c r="J100" s="20"/>
      <c r="K100" s="20"/>
      <c r="L100" s="20"/>
      <c r="M100" s="20"/>
      <c r="N100" s="20"/>
      <c r="O100" s="20"/>
      <c r="P100" s="20"/>
      <c r="Q100" s="20"/>
      <c r="R100" s="20"/>
      <c r="S100" s="20"/>
      <c r="T100" s="20"/>
      <c r="U100" s="20"/>
      <c r="V100" s="20"/>
      <c r="W100" s="20"/>
      <c r="X100" s="20"/>
      <c r="Y100" s="20"/>
      <c r="Z100" s="12"/>
      <c r="AA100" s="20"/>
      <c r="AB100" s="20"/>
      <c r="AC100" s="20"/>
      <c r="AD100" s="20"/>
      <c r="AE100" s="20"/>
      <c r="AF100" s="20"/>
      <c r="AG100" s="20"/>
      <c r="AH100" s="20"/>
      <c r="AI100" s="20"/>
      <c r="AJ100" s="20"/>
      <c r="AK100" s="20"/>
    </row>
    <row r="101" spans="1:37">
      <c r="A101" s="18"/>
      <c r="B101" s="20"/>
      <c r="C101" s="20"/>
      <c r="D101" s="20"/>
      <c r="E101" s="20"/>
      <c r="F101" s="20"/>
      <c r="G101" s="20"/>
      <c r="H101" s="12"/>
      <c r="I101" s="20"/>
      <c r="J101" s="20"/>
      <c r="K101" s="20"/>
      <c r="L101" s="20"/>
      <c r="M101" s="20"/>
      <c r="N101" s="20"/>
      <c r="O101" s="20"/>
      <c r="P101" s="20"/>
      <c r="Q101" s="20"/>
      <c r="R101" s="20"/>
      <c r="S101" s="20"/>
      <c r="T101" s="20"/>
      <c r="U101" s="20"/>
      <c r="V101" s="20"/>
      <c r="W101" s="20"/>
      <c r="X101" s="20"/>
      <c r="Y101" s="20"/>
      <c r="Z101" s="12"/>
      <c r="AA101" s="20"/>
      <c r="AB101" s="20"/>
      <c r="AC101" s="20"/>
      <c r="AD101" s="20"/>
      <c r="AE101" s="20"/>
      <c r="AF101" s="20"/>
      <c r="AG101" s="20"/>
      <c r="AH101" s="20"/>
      <c r="AI101" s="20"/>
      <c r="AJ101" s="20"/>
      <c r="AK101" s="20"/>
    </row>
  </sheetData>
  <phoneticPr fontId="2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6">
    <tabColor theme="1"/>
  </sheetPr>
  <dimension ref="A1:AQ103"/>
  <sheetViews>
    <sheetView zoomScale="85" zoomScaleNormal="85" workbookViewId="0">
      <pane ySplit="3" topLeftCell="A4" activePane="bottomLeft" state="frozenSplit"/>
      <selection activeCell="AD36" sqref="AD36 AD36:BA37"/>
      <selection pane="bottomLeft"/>
    </sheetView>
  </sheetViews>
  <sheetFormatPr defaultColWidth="8.75" defaultRowHeight="18.75"/>
  <cols>
    <col min="1" max="1" width="15.625" style="8" bestFit="1" customWidth="1"/>
    <col min="2" max="2" width="9.25" style="8" bestFit="1" customWidth="1"/>
    <col min="3" max="6" width="20" style="8" bestFit="1" customWidth="1"/>
    <col min="7" max="7" width="5.25" style="8" bestFit="1" customWidth="1"/>
    <col min="8" max="8" width="11" style="8" bestFit="1" customWidth="1"/>
    <col min="9" max="9" width="7.25" style="8" bestFit="1" customWidth="1"/>
    <col min="10" max="10" width="9.25" style="8" bestFit="1" customWidth="1"/>
    <col min="11" max="11" width="11.375" style="8" bestFit="1" customWidth="1"/>
    <col min="12" max="14" width="9.25" style="8" bestFit="1" customWidth="1"/>
    <col min="15" max="15" width="13.5" style="8" bestFit="1" customWidth="1"/>
    <col min="16" max="16" width="5.25" style="8" bestFit="1" customWidth="1"/>
    <col min="17" max="17" width="17.875" style="8" bestFit="1" customWidth="1"/>
    <col min="18" max="18" width="5.25" style="8" bestFit="1" customWidth="1"/>
    <col min="19" max="19" width="15.5" style="8" bestFit="1" customWidth="1"/>
    <col min="20" max="20" width="13.5" style="8" bestFit="1" customWidth="1"/>
    <col min="21" max="21" width="9.25" style="8" bestFit="1" customWidth="1"/>
    <col min="22" max="22" width="12" style="8" bestFit="1" customWidth="1"/>
    <col min="23" max="23" width="9.25" style="8" bestFit="1" customWidth="1"/>
    <col min="24" max="27" width="20" style="8" bestFit="1" customWidth="1"/>
    <col min="28" max="28" width="5.25" style="8" bestFit="1" customWidth="1"/>
    <col min="29" max="29" width="11" style="8" bestFit="1" customWidth="1"/>
    <col min="30" max="30" width="7.25" style="8" bestFit="1" customWidth="1"/>
    <col min="31" max="31" width="9.25" style="8" bestFit="1" customWidth="1"/>
    <col min="32" max="32" width="11.375" style="8" bestFit="1" customWidth="1"/>
    <col min="33" max="35" width="9.25" style="8" bestFit="1" customWidth="1"/>
    <col min="36" max="36" width="13.5" style="8" bestFit="1" customWidth="1"/>
    <col min="37" max="37" width="5.25" style="8" bestFit="1" customWidth="1"/>
    <col min="38" max="38" width="17.875" style="8" bestFit="1" customWidth="1"/>
    <col min="39" max="39" width="5.25" style="8" bestFit="1" customWidth="1"/>
    <col min="40" max="40" width="15.5" style="8" bestFit="1" customWidth="1"/>
    <col min="41" max="41" width="13.5" style="8" bestFit="1" customWidth="1"/>
    <col min="42" max="42" width="9.25" style="8" bestFit="1" customWidth="1"/>
    <col min="43" max="43" width="12" style="8" bestFit="1" customWidth="1"/>
    <col min="44" max="44" width="8.75" style="8" customWidth="1"/>
    <col min="45" max="16384" width="8.75" style="8"/>
  </cols>
  <sheetData>
    <row r="1" spans="1:43">
      <c r="A1" s="28"/>
      <c r="B1" s="28" t="s">
        <v>201</v>
      </c>
      <c r="C1" s="31"/>
      <c r="D1" s="31"/>
      <c r="E1" s="31"/>
      <c r="F1" s="31"/>
      <c r="G1" s="31"/>
      <c r="H1" s="31"/>
      <c r="I1" s="31"/>
      <c r="J1" s="31"/>
      <c r="K1" s="31"/>
      <c r="L1" s="31"/>
      <c r="M1" s="31"/>
      <c r="N1" s="31"/>
      <c r="O1" s="31"/>
      <c r="P1" s="31"/>
      <c r="Q1" s="31"/>
      <c r="R1" s="31"/>
      <c r="S1" s="31"/>
      <c r="T1" s="31"/>
      <c r="U1" s="31"/>
      <c r="V1" s="31"/>
      <c r="W1" s="29" t="s">
        <v>246</v>
      </c>
      <c r="X1" s="31"/>
      <c r="Y1" s="31"/>
      <c r="Z1" s="31"/>
      <c r="AA1" s="31"/>
      <c r="AB1" s="31"/>
      <c r="AC1" s="31"/>
      <c r="AD1" s="31"/>
      <c r="AE1" s="31"/>
      <c r="AF1" s="31"/>
      <c r="AG1" s="31"/>
      <c r="AH1" s="31"/>
      <c r="AI1" s="31"/>
      <c r="AJ1" s="31"/>
      <c r="AK1" s="31"/>
      <c r="AL1" s="31"/>
      <c r="AM1" s="31"/>
      <c r="AN1" s="31"/>
      <c r="AO1" s="31"/>
      <c r="AP1" s="31"/>
      <c r="AQ1" s="30"/>
    </row>
    <row r="2" spans="1:43">
      <c r="A2" s="23"/>
      <c r="B2" s="21" t="s">
        <v>243</v>
      </c>
      <c r="C2" s="22"/>
      <c r="D2" s="22"/>
      <c r="E2" s="22"/>
      <c r="F2" s="11"/>
      <c r="G2" s="23" t="s">
        <v>247</v>
      </c>
      <c r="H2" s="23" t="s">
        <v>248</v>
      </c>
      <c r="I2" s="16" t="s">
        <v>249</v>
      </c>
      <c r="J2" s="11"/>
      <c r="K2" s="21" t="s">
        <v>250</v>
      </c>
      <c r="L2" s="22"/>
      <c r="M2" s="22"/>
      <c r="N2" s="22"/>
      <c r="O2" s="22"/>
      <c r="P2" s="22"/>
      <c r="Q2" s="22"/>
      <c r="R2" s="11"/>
      <c r="S2" s="23" t="s">
        <v>211</v>
      </c>
      <c r="T2" s="21" t="s">
        <v>260</v>
      </c>
      <c r="U2" s="22"/>
      <c r="V2" s="23" t="s">
        <v>263</v>
      </c>
      <c r="W2" s="21" t="s">
        <v>243</v>
      </c>
      <c r="X2" s="22"/>
      <c r="Y2" s="22"/>
      <c r="Z2" s="22"/>
      <c r="AA2" s="11"/>
      <c r="AB2" s="23" t="s">
        <v>247</v>
      </c>
      <c r="AC2" s="23" t="s">
        <v>248</v>
      </c>
      <c r="AD2" s="16" t="s">
        <v>249</v>
      </c>
      <c r="AE2" s="11"/>
      <c r="AF2" s="21" t="s">
        <v>250</v>
      </c>
      <c r="AG2" s="22"/>
      <c r="AH2" s="22"/>
      <c r="AI2" s="22"/>
      <c r="AJ2" s="22"/>
      <c r="AK2" s="22"/>
      <c r="AL2" s="22"/>
      <c r="AM2" s="11"/>
      <c r="AN2" s="23" t="s">
        <v>211</v>
      </c>
      <c r="AO2" s="21" t="s">
        <v>260</v>
      </c>
      <c r="AP2" s="22"/>
      <c r="AQ2" s="23" t="s">
        <v>263</v>
      </c>
    </row>
    <row r="3" spans="1:43">
      <c r="A3" s="17"/>
      <c r="B3" s="18" t="s">
        <v>251</v>
      </c>
      <c r="C3" s="24" t="s">
        <v>252</v>
      </c>
      <c r="D3" s="24" t="s">
        <v>253</v>
      </c>
      <c r="E3" s="24" t="s">
        <v>254</v>
      </c>
      <c r="F3" s="24" t="s">
        <v>255</v>
      </c>
      <c r="G3" s="17"/>
      <c r="H3" s="17"/>
      <c r="I3" s="17"/>
      <c r="J3" s="18" t="s">
        <v>256</v>
      </c>
      <c r="K3" s="18" t="s">
        <v>258</v>
      </c>
      <c r="L3" s="18" t="s">
        <v>241</v>
      </c>
      <c r="M3" s="18" t="s">
        <v>212</v>
      </c>
      <c r="N3" s="18" t="s">
        <v>223</v>
      </c>
      <c r="O3" s="24" t="s">
        <v>264</v>
      </c>
      <c r="P3" s="24" t="s">
        <v>265</v>
      </c>
      <c r="Q3" s="24" t="s">
        <v>266</v>
      </c>
      <c r="R3" s="18" t="s">
        <v>257</v>
      </c>
      <c r="S3" s="17"/>
      <c r="T3" s="18" t="s">
        <v>224</v>
      </c>
      <c r="U3" s="21" t="s">
        <v>221</v>
      </c>
      <c r="V3" s="17"/>
      <c r="W3" s="18" t="s">
        <v>251</v>
      </c>
      <c r="X3" s="24" t="s">
        <v>252</v>
      </c>
      <c r="Y3" s="24" t="s">
        <v>253</v>
      </c>
      <c r="Z3" s="24" t="s">
        <v>254</v>
      </c>
      <c r="AA3" s="24" t="s">
        <v>255</v>
      </c>
      <c r="AB3" s="17"/>
      <c r="AC3" s="17"/>
      <c r="AD3" s="17"/>
      <c r="AE3" s="18" t="s">
        <v>256</v>
      </c>
      <c r="AF3" s="18" t="s">
        <v>258</v>
      </c>
      <c r="AG3" s="18" t="s">
        <v>241</v>
      </c>
      <c r="AH3" s="18" t="s">
        <v>212</v>
      </c>
      <c r="AI3" s="18" t="s">
        <v>223</v>
      </c>
      <c r="AJ3" s="24" t="s">
        <v>264</v>
      </c>
      <c r="AK3" s="24" t="s">
        <v>265</v>
      </c>
      <c r="AL3" s="24" t="s">
        <v>266</v>
      </c>
      <c r="AM3" s="18" t="s">
        <v>257</v>
      </c>
      <c r="AN3" s="17"/>
      <c r="AO3" s="18" t="s">
        <v>224</v>
      </c>
      <c r="AP3" s="21" t="s">
        <v>221</v>
      </c>
      <c r="AQ3" s="17"/>
    </row>
    <row r="4" spans="1:43">
      <c r="A4" s="18" t="s">
        <v>267</v>
      </c>
      <c r="B4" s="9"/>
      <c r="C4" s="9"/>
      <c r="D4" s="9"/>
      <c r="E4" s="9"/>
      <c r="F4" s="9"/>
      <c r="G4" s="9"/>
      <c r="H4" s="10"/>
      <c r="I4" s="9"/>
      <c r="J4" s="9"/>
      <c r="K4" s="9"/>
      <c r="L4" s="20"/>
      <c r="M4" s="20"/>
      <c r="N4" s="20"/>
      <c r="O4" s="20"/>
      <c r="P4" s="20"/>
      <c r="Q4" s="20"/>
      <c r="R4" s="20"/>
      <c r="S4" s="9"/>
      <c r="T4" s="9"/>
      <c r="U4" s="9"/>
      <c r="V4" s="10"/>
      <c r="W4" s="9"/>
      <c r="X4" s="9"/>
      <c r="Y4" s="9"/>
      <c r="Z4" s="9"/>
      <c r="AA4" s="9"/>
      <c r="AB4" s="9"/>
      <c r="AC4" s="10"/>
      <c r="AD4" s="9"/>
      <c r="AE4" s="9"/>
      <c r="AF4" s="9"/>
      <c r="AG4" s="20"/>
      <c r="AH4" s="20"/>
      <c r="AI4" s="20"/>
      <c r="AJ4" s="20"/>
      <c r="AK4" s="20"/>
      <c r="AL4" s="20"/>
      <c r="AM4" s="20"/>
      <c r="AN4" s="9"/>
      <c r="AO4" s="9"/>
      <c r="AP4" s="9"/>
      <c r="AQ4" s="10"/>
    </row>
    <row r="5" spans="1:43">
      <c r="A5" s="18" t="s">
        <v>268</v>
      </c>
      <c r="B5" s="9"/>
      <c r="C5" s="9"/>
      <c r="D5" s="9"/>
      <c r="E5" s="9"/>
      <c r="F5" s="9"/>
      <c r="G5" s="9"/>
      <c r="H5" s="10"/>
      <c r="I5" s="9"/>
      <c r="J5" s="9"/>
      <c r="K5" s="9"/>
      <c r="L5" s="20"/>
      <c r="M5" s="20"/>
      <c r="N5" s="20"/>
      <c r="O5" s="20"/>
      <c r="P5" s="20"/>
      <c r="Q5" s="20"/>
      <c r="R5" s="20"/>
      <c r="S5" s="9"/>
      <c r="T5" s="9"/>
      <c r="U5" s="9"/>
      <c r="V5" s="10"/>
      <c r="W5" s="9"/>
      <c r="X5" s="9"/>
      <c r="Y5" s="9"/>
      <c r="Z5" s="9"/>
      <c r="AA5" s="9"/>
      <c r="AB5" s="9"/>
      <c r="AC5" s="10"/>
      <c r="AD5" s="9"/>
      <c r="AE5" s="9"/>
      <c r="AF5" s="9"/>
      <c r="AG5" s="20"/>
      <c r="AH5" s="20"/>
      <c r="AI5" s="20"/>
      <c r="AJ5" s="20"/>
      <c r="AK5" s="20"/>
      <c r="AL5" s="20"/>
      <c r="AM5" s="20"/>
      <c r="AN5" s="9"/>
      <c r="AO5" s="9"/>
      <c r="AP5" s="9"/>
      <c r="AQ5" s="10"/>
    </row>
    <row r="6" spans="1:43">
      <c r="A6" s="18" t="s">
        <v>269</v>
      </c>
      <c r="B6" s="9"/>
      <c r="C6" s="9"/>
      <c r="D6" s="9"/>
      <c r="E6" s="9"/>
      <c r="F6" s="9"/>
      <c r="G6" s="9"/>
      <c r="H6" s="10"/>
      <c r="I6" s="9"/>
      <c r="J6" s="9"/>
      <c r="K6" s="9"/>
      <c r="L6" s="20"/>
      <c r="M6" s="20"/>
      <c r="N6" s="20"/>
      <c r="O6" s="20"/>
      <c r="P6" s="20"/>
      <c r="Q6" s="20"/>
      <c r="R6" s="20"/>
      <c r="S6" s="9"/>
      <c r="T6" s="9"/>
      <c r="U6" s="9"/>
      <c r="V6" s="10"/>
      <c r="W6" s="9"/>
      <c r="X6" s="9"/>
      <c r="Y6" s="9"/>
      <c r="Z6" s="9"/>
      <c r="AA6" s="9"/>
      <c r="AB6" s="9"/>
      <c r="AC6" s="10"/>
      <c r="AD6" s="9"/>
      <c r="AE6" s="9"/>
      <c r="AF6" s="9"/>
      <c r="AG6" s="20"/>
      <c r="AH6" s="20"/>
      <c r="AI6" s="20"/>
      <c r="AJ6" s="20"/>
      <c r="AK6" s="20"/>
      <c r="AL6" s="20"/>
      <c r="AM6" s="20"/>
      <c r="AN6" s="9"/>
      <c r="AO6" s="9"/>
      <c r="AP6" s="9"/>
      <c r="AQ6" s="10"/>
    </row>
    <row r="7" spans="1:43">
      <c r="A7" s="18" t="s">
        <v>270</v>
      </c>
      <c r="B7" s="9"/>
      <c r="C7" s="9"/>
      <c r="D7" s="9"/>
      <c r="E7" s="9"/>
      <c r="F7" s="9"/>
      <c r="G7" s="9"/>
      <c r="H7" s="10"/>
      <c r="I7" s="9"/>
      <c r="J7" s="9"/>
      <c r="K7" s="9"/>
      <c r="L7" s="20"/>
      <c r="M7" s="20"/>
      <c r="N7" s="20"/>
      <c r="O7" s="20"/>
      <c r="P7" s="20"/>
      <c r="Q7" s="20"/>
      <c r="R7" s="20"/>
      <c r="S7" s="9"/>
      <c r="T7" s="9"/>
      <c r="U7" s="9"/>
      <c r="V7" s="10"/>
      <c r="W7" s="9"/>
      <c r="X7" s="9"/>
      <c r="Y7" s="9"/>
      <c r="Z7" s="9"/>
      <c r="AA7" s="9"/>
      <c r="AB7" s="9"/>
      <c r="AC7" s="10"/>
      <c r="AD7" s="9"/>
      <c r="AE7" s="9"/>
      <c r="AF7" s="9"/>
      <c r="AG7" s="20"/>
      <c r="AH7" s="20"/>
      <c r="AI7" s="20"/>
      <c r="AJ7" s="20"/>
      <c r="AK7" s="20"/>
      <c r="AL7" s="20"/>
      <c r="AM7" s="20"/>
      <c r="AN7" s="9"/>
      <c r="AO7" s="9"/>
      <c r="AP7" s="9"/>
      <c r="AQ7" s="10"/>
    </row>
    <row r="8" spans="1:43">
      <c r="A8" s="18" t="s">
        <v>271</v>
      </c>
      <c r="B8" s="9"/>
      <c r="C8" s="9"/>
      <c r="D8" s="9"/>
      <c r="E8" s="9"/>
      <c r="F8" s="9"/>
      <c r="G8" s="9"/>
      <c r="H8" s="10"/>
      <c r="I8" s="9"/>
      <c r="J8" s="9"/>
      <c r="K8" s="9"/>
      <c r="L8" s="20"/>
      <c r="M8" s="20"/>
      <c r="N8" s="20"/>
      <c r="O8" s="20"/>
      <c r="P8" s="20"/>
      <c r="Q8" s="20"/>
      <c r="R8" s="20"/>
      <c r="S8" s="9"/>
      <c r="T8" s="9"/>
      <c r="U8" s="9"/>
      <c r="V8" s="10"/>
      <c r="W8" s="9"/>
      <c r="X8" s="9"/>
      <c r="Y8" s="9"/>
      <c r="Z8" s="9"/>
      <c r="AA8" s="9"/>
      <c r="AB8" s="9"/>
      <c r="AC8" s="10"/>
      <c r="AD8" s="9"/>
      <c r="AE8" s="9"/>
      <c r="AF8" s="9"/>
      <c r="AG8" s="20"/>
      <c r="AH8" s="20"/>
      <c r="AI8" s="20"/>
      <c r="AJ8" s="20"/>
      <c r="AK8" s="20"/>
      <c r="AL8" s="20"/>
      <c r="AM8" s="20"/>
      <c r="AN8" s="9"/>
      <c r="AO8" s="9"/>
      <c r="AP8" s="9"/>
      <c r="AQ8" s="10"/>
    </row>
    <row r="9" spans="1:43">
      <c r="A9" s="18" t="s">
        <v>272</v>
      </c>
      <c r="B9" s="9"/>
      <c r="C9" s="9"/>
      <c r="D9" s="9"/>
      <c r="E9" s="9"/>
      <c r="F9" s="9"/>
      <c r="G9" s="9"/>
      <c r="H9" s="10"/>
      <c r="I9" s="9"/>
      <c r="J9" s="9"/>
      <c r="K9" s="9"/>
      <c r="L9" s="20"/>
      <c r="M9" s="20"/>
      <c r="N9" s="20"/>
      <c r="O9" s="20"/>
      <c r="P9" s="20"/>
      <c r="Q9" s="20"/>
      <c r="R9" s="20"/>
      <c r="S9" s="9"/>
      <c r="T9" s="9"/>
      <c r="U9" s="9"/>
      <c r="V9" s="10"/>
      <c r="W9" s="9"/>
      <c r="X9" s="9"/>
      <c r="Y9" s="9"/>
      <c r="Z9" s="9"/>
      <c r="AA9" s="9"/>
      <c r="AB9" s="9"/>
      <c r="AC9" s="10"/>
      <c r="AD9" s="9"/>
      <c r="AE9" s="9"/>
      <c r="AF9" s="9"/>
      <c r="AG9" s="20"/>
      <c r="AH9" s="20"/>
      <c r="AI9" s="20"/>
      <c r="AJ9" s="20"/>
      <c r="AK9" s="20"/>
      <c r="AL9" s="20"/>
      <c r="AM9" s="20"/>
      <c r="AN9" s="9"/>
      <c r="AO9" s="9"/>
      <c r="AP9" s="9"/>
      <c r="AQ9" s="10"/>
    </row>
    <row r="10" spans="1:43">
      <c r="A10" s="18" t="s">
        <v>273</v>
      </c>
      <c r="B10" s="9"/>
      <c r="C10" s="9"/>
      <c r="D10" s="9"/>
      <c r="E10" s="9"/>
      <c r="F10" s="9"/>
      <c r="G10" s="9"/>
      <c r="H10" s="9"/>
      <c r="I10" s="9"/>
      <c r="J10" s="9"/>
      <c r="K10" s="9"/>
      <c r="L10" s="20"/>
      <c r="M10" s="20"/>
      <c r="N10" s="20"/>
      <c r="O10" s="20"/>
      <c r="P10" s="20"/>
      <c r="Q10" s="20"/>
      <c r="R10" s="20"/>
      <c r="S10" s="9"/>
      <c r="T10" s="9"/>
      <c r="U10" s="9"/>
      <c r="V10" s="10"/>
      <c r="W10" s="9"/>
      <c r="X10" s="9"/>
      <c r="Y10" s="9"/>
      <c r="Z10" s="9"/>
      <c r="AA10" s="9"/>
      <c r="AB10" s="9"/>
      <c r="AC10" s="9"/>
      <c r="AD10" s="9"/>
      <c r="AE10" s="9"/>
      <c r="AF10" s="9"/>
      <c r="AG10" s="20"/>
      <c r="AH10" s="20"/>
      <c r="AI10" s="20"/>
      <c r="AJ10" s="20"/>
      <c r="AK10" s="20"/>
      <c r="AL10" s="20"/>
      <c r="AM10" s="20"/>
      <c r="AN10" s="9"/>
      <c r="AO10" s="9"/>
      <c r="AP10" s="9"/>
      <c r="AQ10" s="10"/>
    </row>
    <row r="11" spans="1:43">
      <c r="A11" s="18" t="s">
        <v>274</v>
      </c>
      <c r="B11" s="9"/>
      <c r="C11" s="9"/>
      <c r="D11" s="9"/>
      <c r="E11" s="9"/>
      <c r="F11" s="9"/>
      <c r="G11" s="9"/>
      <c r="H11" s="9"/>
      <c r="I11" s="9"/>
      <c r="J11" s="9"/>
      <c r="K11" s="9"/>
      <c r="L11" s="20"/>
      <c r="M11" s="20"/>
      <c r="N11" s="20"/>
      <c r="O11" s="20"/>
      <c r="P11" s="20"/>
      <c r="Q11" s="20"/>
      <c r="R11" s="20"/>
      <c r="S11" s="9"/>
      <c r="T11" s="9"/>
      <c r="U11" s="9"/>
      <c r="V11" s="9"/>
      <c r="W11" s="9"/>
      <c r="X11" s="9"/>
      <c r="Y11" s="9"/>
      <c r="Z11" s="9"/>
      <c r="AA11" s="9"/>
      <c r="AB11" s="9"/>
      <c r="AC11" s="9"/>
      <c r="AD11" s="9"/>
      <c r="AE11" s="9"/>
      <c r="AF11" s="9"/>
      <c r="AG11" s="20"/>
      <c r="AH11" s="20"/>
      <c r="AI11" s="20"/>
      <c r="AJ11" s="20"/>
      <c r="AK11" s="20"/>
      <c r="AL11" s="20"/>
      <c r="AM11" s="20"/>
      <c r="AN11" s="9"/>
      <c r="AO11" s="9"/>
      <c r="AP11" s="9"/>
      <c r="AQ11" s="9"/>
    </row>
    <row r="12" spans="1:43">
      <c r="A12" s="18" t="s">
        <v>275</v>
      </c>
      <c r="B12" s="9"/>
      <c r="C12" s="9"/>
      <c r="D12" s="9"/>
      <c r="E12" s="9"/>
      <c r="F12" s="9"/>
      <c r="G12" s="9"/>
      <c r="H12" s="9"/>
      <c r="I12" s="9"/>
      <c r="J12" s="9"/>
      <c r="K12" s="9"/>
      <c r="L12" s="20"/>
      <c r="M12" s="20"/>
      <c r="N12" s="20"/>
      <c r="O12" s="20"/>
      <c r="P12" s="20"/>
      <c r="Q12" s="20"/>
      <c r="R12" s="20"/>
      <c r="S12" s="9"/>
      <c r="T12" s="9"/>
      <c r="U12" s="9"/>
      <c r="V12" s="9"/>
      <c r="W12" s="9"/>
      <c r="X12" s="9"/>
      <c r="Y12" s="9"/>
      <c r="Z12" s="9"/>
      <c r="AA12" s="9"/>
      <c r="AB12" s="9"/>
      <c r="AC12" s="9"/>
      <c r="AD12" s="9"/>
      <c r="AE12" s="9"/>
      <c r="AF12" s="9"/>
      <c r="AG12" s="20"/>
      <c r="AH12" s="20"/>
      <c r="AI12" s="20"/>
      <c r="AJ12" s="20"/>
      <c r="AK12" s="20"/>
      <c r="AL12" s="20"/>
      <c r="AM12" s="20"/>
      <c r="AN12" s="9"/>
      <c r="AO12" s="9"/>
      <c r="AP12" s="9"/>
      <c r="AQ12" s="9"/>
    </row>
    <row r="13" spans="1:43">
      <c r="A13" s="18" t="s">
        <v>276</v>
      </c>
      <c r="B13" s="9"/>
      <c r="C13" s="9"/>
      <c r="D13" s="9"/>
      <c r="E13" s="9"/>
      <c r="F13" s="9"/>
      <c r="G13" s="9"/>
      <c r="H13" s="9"/>
      <c r="I13" s="9"/>
      <c r="J13" s="9"/>
      <c r="K13" s="9"/>
      <c r="L13" s="20"/>
      <c r="M13" s="20"/>
      <c r="N13" s="20"/>
      <c r="O13" s="20"/>
      <c r="P13" s="20"/>
      <c r="Q13" s="20"/>
      <c r="R13" s="20"/>
      <c r="S13" s="9"/>
      <c r="T13" s="9"/>
      <c r="U13" s="9"/>
      <c r="V13" s="9"/>
      <c r="W13" s="9"/>
      <c r="X13" s="9"/>
      <c r="Y13" s="9"/>
      <c r="Z13" s="9"/>
      <c r="AA13" s="9"/>
      <c r="AB13" s="9"/>
      <c r="AC13" s="9"/>
      <c r="AD13" s="9"/>
      <c r="AE13" s="9"/>
      <c r="AF13" s="9"/>
      <c r="AG13" s="20"/>
      <c r="AH13" s="20"/>
      <c r="AI13" s="20"/>
      <c r="AJ13" s="20"/>
      <c r="AK13" s="20"/>
      <c r="AL13" s="20"/>
      <c r="AM13" s="20"/>
      <c r="AN13" s="9"/>
      <c r="AO13" s="9"/>
      <c r="AP13" s="9"/>
      <c r="AQ13" s="9"/>
    </row>
    <row r="14" spans="1:43">
      <c r="A14" s="18" t="s">
        <v>277</v>
      </c>
      <c r="B14" s="9"/>
      <c r="C14" s="9"/>
      <c r="D14" s="9"/>
      <c r="E14" s="9"/>
      <c r="F14" s="9"/>
      <c r="G14" s="9"/>
      <c r="H14" s="9"/>
      <c r="I14" s="9"/>
      <c r="J14" s="9"/>
      <c r="K14" s="9"/>
      <c r="L14" s="20"/>
      <c r="M14" s="20"/>
      <c r="N14" s="20"/>
      <c r="O14" s="20"/>
      <c r="P14" s="20"/>
      <c r="Q14" s="20"/>
      <c r="R14" s="20"/>
      <c r="S14" s="9"/>
      <c r="T14" s="9"/>
      <c r="U14" s="9"/>
      <c r="V14" s="9"/>
      <c r="W14" s="9"/>
      <c r="X14" s="9"/>
      <c r="Y14" s="9"/>
      <c r="Z14" s="9"/>
      <c r="AA14" s="9"/>
      <c r="AB14" s="9"/>
      <c r="AC14" s="9"/>
      <c r="AD14" s="9"/>
      <c r="AE14" s="9"/>
      <c r="AF14" s="9"/>
      <c r="AG14" s="20"/>
      <c r="AH14" s="20"/>
      <c r="AI14" s="20"/>
      <c r="AJ14" s="20"/>
      <c r="AK14" s="20"/>
      <c r="AL14" s="20"/>
      <c r="AM14" s="20"/>
      <c r="AN14" s="9"/>
      <c r="AO14" s="9"/>
      <c r="AP14" s="9"/>
      <c r="AQ14" s="9"/>
    </row>
    <row r="15" spans="1:43">
      <c r="A15" s="18" t="s">
        <v>278</v>
      </c>
      <c r="B15" s="9"/>
      <c r="C15" s="9"/>
      <c r="D15" s="9"/>
      <c r="E15" s="9"/>
      <c r="F15" s="9"/>
      <c r="G15" s="9"/>
      <c r="H15" s="9"/>
      <c r="I15" s="9"/>
      <c r="J15" s="9"/>
      <c r="K15" s="9"/>
      <c r="L15" s="20"/>
      <c r="M15" s="20"/>
      <c r="N15" s="20"/>
      <c r="O15" s="20"/>
      <c r="P15" s="20"/>
      <c r="Q15" s="20"/>
      <c r="R15" s="20"/>
      <c r="S15" s="9"/>
      <c r="T15" s="9"/>
      <c r="U15" s="9"/>
      <c r="V15" s="9"/>
      <c r="W15" s="9"/>
      <c r="X15" s="9"/>
      <c r="Y15" s="9"/>
      <c r="Z15" s="9"/>
      <c r="AA15" s="9"/>
      <c r="AB15" s="9"/>
      <c r="AC15" s="9"/>
      <c r="AD15" s="9"/>
      <c r="AE15" s="9"/>
      <c r="AF15" s="9"/>
      <c r="AG15" s="20"/>
      <c r="AH15" s="20"/>
      <c r="AI15" s="20"/>
      <c r="AJ15" s="20"/>
      <c r="AK15" s="20"/>
      <c r="AL15" s="20"/>
      <c r="AM15" s="20"/>
      <c r="AN15" s="9"/>
      <c r="AO15" s="9"/>
      <c r="AP15" s="9"/>
      <c r="AQ15" s="9"/>
    </row>
    <row r="16" spans="1:43">
      <c r="A16" s="18" t="s">
        <v>279</v>
      </c>
      <c r="B16" s="9"/>
      <c r="C16" s="9"/>
      <c r="D16" s="9"/>
      <c r="E16" s="9"/>
      <c r="F16" s="9"/>
      <c r="G16" s="9"/>
      <c r="H16" s="9"/>
      <c r="I16" s="9"/>
      <c r="J16" s="9"/>
      <c r="K16" s="9"/>
      <c r="L16" s="20"/>
      <c r="M16" s="20"/>
      <c r="N16" s="20"/>
      <c r="O16" s="20"/>
      <c r="P16" s="20"/>
      <c r="Q16" s="20"/>
      <c r="R16" s="20"/>
      <c r="S16" s="9"/>
      <c r="T16" s="9"/>
      <c r="U16" s="9"/>
      <c r="V16" s="9"/>
      <c r="W16" s="9"/>
      <c r="X16" s="9"/>
      <c r="Y16" s="9"/>
      <c r="Z16" s="9"/>
      <c r="AA16" s="9"/>
      <c r="AB16" s="9"/>
      <c r="AC16" s="9"/>
      <c r="AD16" s="9"/>
      <c r="AE16" s="9"/>
      <c r="AF16" s="9"/>
      <c r="AG16" s="20"/>
      <c r="AH16" s="20"/>
      <c r="AI16" s="20"/>
      <c r="AJ16" s="20"/>
      <c r="AK16" s="20"/>
      <c r="AL16" s="20"/>
      <c r="AM16" s="20"/>
      <c r="AN16" s="9"/>
      <c r="AO16" s="9"/>
      <c r="AP16" s="9"/>
      <c r="AQ16" s="9"/>
    </row>
    <row r="17" spans="1:43">
      <c r="A17" s="18" t="s">
        <v>280</v>
      </c>
      <c r="B17" s="9"/>
      <c r="C17" s="9"/>
      <c r="D17" s="9"/>
      <c r="E17" s="9"/>
      <c r="F17" s="9"/>
      <c r="G17" s="9"/>
      <c r="H17" s="9"/>
      <c r="I17" s="9"/>
      <c r="J17" s="9"/>
      <c r="K17" s="9"/>
      <c r="L17" s="20"/>
      <c r="M17" s="20"/>
      <c r="N17" s="20"/>
      <c r="O17" s="20"/>
      <c r="P17" s="20"/>
      <c r="Q17" s="20"/>
      <c r="R17" s="20"/>
      <c r="S17" s="9"/>
      <c r="T17" s="9"/>
      <c r="U17" s="9"/>
      <c r="V17" s="9"/>
      <c r="W17" s="9"/>
      <c r="X17" s="9"/>
      <c r="Y17" s="9"/>
      <c r="Z17" s="9"/>
      <c r="AA17" s="9"/>
      <c r="AB17" s="9"/>
      <c r="AC17" s="9"/>
      <c r="AD17" s="9"/>
      <c r="AE17" s="9"/>
      <c r="AF17" s="9"/>
      <c r="AG17" s="20"/>
      <c r="AH17" s="20"/>
      <c r="AI17" s="20"/>
      <c r="AJ17" s="20"/>
      <c r="AK17" s="20"/>
      <c r="AL17" s="20"/>
      <c r="AM17" s="20"/>
      <c r="AN17" s="9"/>
      <c r="AO17" s="9"/>
      <c r="AP17" s="9"/>
      <c r="AQ17" s="9"/>
    </row>
    <row r="18" spans="1:43">
      <c r="A18" s="18" t="s">
        <v>281</v>
      </c>
      <c r="B18" s="9"/>
      <c r="C18" s="9"/>
      <c r="D18" s="9"/>
      <c r="E18" s="9"/>
      <c r="F18" s="9"/>
      <c r="G18" s="9"/>
      <c r="H18" s="9"/>
      <c r="I18" s="9"/>
      <c r="J18" s="9"/>
      <c r="K18" s="9"/>
      <c r="L18" s="20"/>
      <c r="M18" s="20"/>
      <c r="N18" s="20"/>
      <c r="O18" s="20"/>
      <c r="P18" s="20"/>
      <c r="Q18" s="20"/>
      <c r="R18" s="20"/>
      <c r="S18" s="9"/>
      <c r="T18" s="9"/>
      <c r="U18" s="9"/>
      <c r="V18" s="9"/>
      <c r="W18" s="9"/>
      <c r="X18" s="9"/>
      <c r="Y18" s="9"/>
      <c r="Z18" s="9"/>
      <c r="AA18" s="9"/>
      <c r="AB18" s="9"/>
      <c r="AC18" s="9"/>
      <c r="AD18" s="9"/>
      <c r="AE18" s="9"/>
      <c r="AF18" s="9"/>
      <c r="AG18" s="20"/>
      <c r="AH18" s="20"/>
      <c r="AI18" s="20"/>
      <c r="AJ18" s="20"/>
      <c r="AK18" s="20"/>
      <c r="AL18" s="20"/>
      <c r="AM18" s="20"/>
      <c r="AN18" s="9"/>
      <c r="AO18" s="9"/>
      <c r="AP18" s="9"/>
      <c r="AQ18" s="9"/>
    </row>
    <row r="19" spans="1:43">
      <c r="A19" s="18" t="s">
        <v>282</v>
      </c>
      <c r="B19" s="9"/>
      <c r="C19" s="9"/>
      <c r="D19" s="9"/>
      <c r="E19" s="9"/>
      <c r="F19" s="9"/>
      <c r="G19" s="9"/>
      <c r="H19" s="9"/>
      <c r="I19" s="9"/>
      <c r="J19" s="9"/>
      <c r="K19" s="9"/>
      <c r="L19" s="20"/>
      <c r="M19" s="20"/>
      <c r="N19" s="20"/>
      <c r="O19" s="20"/>
      <c r="P19" s="20"/>
      <c r="Q19" s="20"/>
      <c r="R19" s="20"/>
      <c r="S19" s="9"/>
      <c r="T19" s="9"/>
      <c r="U19" s="9"/>
      <c r="V19" s="9"/>
      <c r="W19" s="9"/>
      <c r="X19" s="9"/>
      <c r="Y19" s="9"/>
      <c r="Z19" s="9"/>
      <c r="AA19" s="9"/>
      <c r="AB19" s="9"/>
      <c r="AC19" s="9"/>
      <c r="AD19" s="9"/>
      <c r="AE19" s="9"/>
      <c r="AF19" s="9"/>
      <c r="AG19" s="20"/>
      <c r="AH19" s="20"/>
      <c r="AI19" s="20"/>
      <c r="AJ19" s="20"/>
      <c r="AK19" s="20"/>
      <c r="AL19" s="20"/>
      <c r="AM19" s="20"/>
      <c r="AN19" s="9"/>
      <c r="AO19" s="9"/>
      <c r="AP19" s="9"/>
      <c r="AQ19" s="9"/>
    </row>
    <row r="20" spans="1:43">
      <c r="A20" s="18" t="s">
        <v>283</v>
      </c>
      <c r="B20" s="9"/>
      <c r="C20" s="9"/>
      <c r="D20" s="9"/>
      <c r="E20" s="9"/>
      <c r="F20" s="9"/>
      <c r="G20" s="9"/>
      <c r="H20" s="9"/>
      <c r="I20" s="9"/>
      <c r="J20" s="9"/>
      <c r="K20" s="9"/>
      <c r="L20" s="20"/>
      <c r="M20" s="20"/>
      <c r="N20" s="20"/>
      <c r="O20" s="20"/>
      <c r="P20" s="20"/>
      <c r="Q20" s="20"/>
      <c r="R20" s="20"/>
      <c r="S20" s="9"/>
      <c r="T20" s="9"/>
      <c r="U20" s="9"/>
      <c r="V20" s="9"/>
      <c r="W20" s="9"/>
      <c r="X20" s="9"/>
      <c r="Y20" s="9"/>
      <c r="Z20" s="9"/>
      <c r="AA20" s="9"/>
      <c r="AB20" s="9"/>
      <c r="AC20" s="9"/>
      <c r="AD20" s="9"/>
      <c r="AE20" s="9"/>
      <c r="AF20" s="9"/>
      <c r="AG20" s="20"/>
      <c r="AH20" s="20"/>
      <c r="AI20" s="20"/>
      <c r="AJ20" s="20"/>
      <c r="AK20" s="20"/>
      <c r="AL20" s="20"/>
      <c r="AM20" s="20"/>
      <c r="AN20" s="9"/>
      <c r="AO20" s="9"/>
      <c r="AP20" s="9"/>
      <c r="AQ20" s="9"/>
    </row>
    <row r="21" spans="1:43">
      <c r="A21" s="18" t="s">
        <v>284</v>
      </c>
      <c r="B21" s="9"/>
      <c r="C21" s="9"/>
      <c r="D21" s="9"/>
      <c r="E21" s="9"/>
      <c r="F21" s="9"/>
      <c r="G21" s="9"/>
      <c r="H21" s="9"/>
      <c r="I21" s="9"/>
      <c r="J21" s="9"/>
      <c r="K21" s="9"/>
      <c r="L21" s="20"/>
      <c r="M21" s="20"/>
      <c r="N21" s="20"/>
      <c r="O21" s="20"/>
      <c r="P21" s="20"/>
      <c r="Q21" s="20"/>
      <c r="R21" s="20"/>
      <c r="S21" s="9"/>
      <c r="T21" s="9"/>
      <c r="U21" s="9"/>
      <c r="V21" s="9"/>
      <c r="W21" s="9"/>
      <c r="X21" s="9"/>
      <c r="Y21" s="9"/>
      <c r="Z21" s="9"/>
      <c r="AA21" s="9"/>
      <c r="AB21" s="9"/>
      <c r="AC21" s="9"/>
      <c r="AD21" s="9"/>
      <c r="AE21" s="9"/>
      <c r="AF21" s="9"/>
      <c r="AG21" s="20"/>
      <c r="AH21" s="20"/>
      <c r="AI21" s="20"/>
      <c r="AJ21" s="20"/>
      <c r="AK21" s="20"/>
      <c r="AL21" s="20"/>
      <c r="AM21" s="20"/>
      <c r="AN21" s="9"/>
      <c r="AO21" s="9"/>
      <c r="AP21" s="9"/>
      <c r="AQ21" s="9"/>
    </row>
    <row r="22" spans="1:43">
      <c r="A22" s="18" t="s">
        <v>285</v>
      </c>
      <c r="B22" s="9"/>
      <c r="C22" s="9"/>
      <c r="D22" s="9"/>
      <c r="E22" s="9"/>
      <c r="F22" s="9"/>
      <c r="G22" s="9"/>
      <c r="H22" s="9"/>
      <c r="I22" s="9"/>
      <c r="J22" s="9"/>
      <c r="K22" s="9"/>
      <c r="L22" s="20"/>
      <c r="M22" s="20"/>
      <c r="N22" s="20"/>
      <c r="O22" s="20"/>
      <c r="P22" s="20"/>
      <c r="Q22" s="20"/>
      <c r="R22" s="20"/>
      <c r="S22" s="9"/>
      <c r="T22" s="9"/>
      <c r="U22" s="9"/>
      <c r="V22" s="9"/>
      <c r="W22" s="9"/>
      <c r="X22" s="9"/>
      <c r="Y22" s="9"/>
      <c r="Z22" s="9"/>
      <c r="AA22" s="9"/>
      <c r="AB22" s="9"/>
      <c r="AC22" s="9"/>
      <c r="AD22" s="9"/>
      <c r="AE22" s="9"/>
      <c r="AF22" s="9"/>
      <c r="AG22" s="20"/>
      <c r="AH22" s="20"/>
      <c r="AI22" s="20"/>
      <c r="AJ22" s="20"/>
      <c r="AK22" s="20"/>
      <c r="AL22" s="20"/>
      <c r="AM22" s="20"/>
      <c r="AN22" s="9"/>
      <c r="AO22" s="9"/>
      <c r="AP22" s="9"/>
      <c r="AQ22" s="9"/>
    </row>
    <row r="23" spans="1:43">
      <c r="A23" s="18" t="s">
        <v>286</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row>
    <row r="24" spans="1:43">
      <c r="A24" s="18" t="s">
        <v>287</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row>
    <row r="25" spans="1:43">
      <c r="A25" s="18" t="s">
        <v>288</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row>
    <row r="26" spans="1:43">
      <c r="A26" s="18" t="s">
        <v>289</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row>
    <row r="27" spans="1:43">
      <c r="A27" s="18" t="s">
        <v>290</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row>
    <row r="28" spans="1:43">
      <c r="A28" s="18" t="s">
        <v>291</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row>
    <row r="29" spans="1:43">
      <c r="A29" s="18" t="s">
        <v>292</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row>
    <row r="30" spans="1:43">
      <c r="A30" s="18" t="s">
        <v>293</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row>
    <row r="31" spans="1:43">
      <c r="A31" s="18" t="s">
        <v>294</v>
      </c>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1:43">
      <c r="A32" s="18" t="s">
        <v>295</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row>
    <row r="33" spans="1:43">
      <c r="A33" s="18" t="s">
        <v>296</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row>
    <row r="34" spans="1:43">
      <c r="A34" s="18" t="s">
        <v>297</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row>
    <row r="35" spans="1:43">
      <c r="A35" s="18" t="s">
        <v>298</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row>
    <row r="36" spans="1:43">
      <c r="A36" s="18" t="s">
        <v>299</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row>
    <row r="37" spans="1:43">
      <c r="A37" s="18" t="s">
        <v>300</v>
      </c>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row>
    <row r="38" spans="1:43">
      <c r="A38" s="18" t="s">
        <v>301</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row>
    <row r="39" spans="1:43">
      <c r="A39" s="18" t="s">
        <v>302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row>
    <row r="40" spans="1:43">
      <c r="A40" s="18" t="s">
        <v>303</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row>
    <row r="41" spans="1:43">
      <c r="A41" s="18" t="s">
        <v>304</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row>
    <row r="42" spans="1:43">
      <c r="A42" s="18" t="s">
        <v>305</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row>
    <row r="43" spans="1:43">
      <c r="A43" s="18" t="s">
        <v>306</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row>
    <row r="44" spans="1:43">
      <c r="A44" s="18" t="s">
        <v>307</v>
      </c>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row>
    <row r="45" spans="1:43">
      <c r="A45" s="18" t="s">
        <v>308</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row>
    <row r="46" spans="1:43">
      <c r="A46" s="18" t="s">
        <v>309</v>
      </c>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row>
    <row r="47" spans="1:43">
      <c r="A47" s="18" t="s">
        <v>310</v>
      </c>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row>
    <row r="48" spans="1:43">
      <c r="A48" s="18" t="s">
        <v>311</v>
      </c>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row>
    <row r="49" spans="1:43">
      <c r="A49" s="18" t="s">
        <v>312</v>
      </c>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row>
    <row r="50" spans="1:43">
      <c r="A50" s="18" t="s">
        <v>313</v>
      </c>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row>
    <row r="51" spans="1:43">
      <c r="A51" s="18" t="s">
        <v>314</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row>
    <row r="52" spans="1:43">
      <c r="A52" s="18" t="s">
        <v>315</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row>
    <row r="53" spans="1:43">
      <c r="A53" s="18" t="s">
        <v>316</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row>
    <row r="54" spans="1:43">
      <c r="A54" s="18" t="s">
        <v>317</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row>
    <row r="55" spans="1:43">
      <c r="A55" s="18" t="s">
        <v>318</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row>
    <row r="56" spans="1:43">
      <c r="A56" s="18" t="s">
        <v>319</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row>
    <row r="57" spans="1:43">
      <c r="A57" s="18" t="s">
        <v>320</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row>
    <row r="58" spans="1:43">
      <c r="A58" s="18" t="s">
        <v>321</v>
      </c>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row>
    <row r="59" spans="1:43">
      <c r="A59" s="18" t="s">
        <v>322</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row>
    <row r="60" spans="1:43">
      <c r="A60" s="18" t="s">
        <v>323</v>
      </c>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row>
    <row r="61" spans="1:43">
      <c r="A61" s="18" t="s">
        <v>324</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row>
    <row r="62" spans="1:43">
      <c r="A62" s="18" t="s">
        <v>325</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row>
    <row r="63" spans="1:43">
      <c r="A63" s="18" t="s">
        <v>326</v>
      </c>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row>
    <row r="64" spans="1:43">
      <c r="A64" s="18" t="s">
        <v>327</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row>
    <row r="65" spans="1:43">
      <c r="A65" s="18" t="s">
        <v>328</v>
      </c>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row>
    <row r="66" spans="1:43">
      <c r="A66" s="18" t="s">
        <v>329</v>
      </c>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row>
    <row r="67" spans="1:43">
      <c r="A67" s="18" t="s">
        <v>330</v>
      </c>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row>
    <row r="68" spans="1:43">
      <c r="A68" s="18" t="s">
        <v>331</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row>
    <row r="69" spans="1:43">
      <c r="A69" s="18" t="s">
        <v>332</v>
      </c>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row>
    <row r="70" spans="1:43">
      <c r="A70" s="18" t="s">
        <v>333</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row>
    <row r="71" spans="1:43">
      <c r="A71" s="18" t="s">
        <v>334</v>
      </c>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row>
    <row r="72" spans="1:43">
      <c r="A72" s="18" t="s">
        <v>335</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row>
    <row r="73" spans="1:43">
      <c r="A73" s="18" t="s">
        <v>336</v>
      </c>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row>
    <row r="74" spans="1:43">
      <c r="A74" s="18" t="s">
        <v>337</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row>
    <row r="75" spans="1:43">
      <c r="A75" s="18" t="s">
        <v>338</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row>
    <row r="76" spans="1:43">
      <c r="A76" s="18" t="s">
        <v>339</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row>
    <row r="77" spans="1:43">
      <c r="A77" s="18" t="s">
        <v>340</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row>
    <row r="78" spans="1:43">
      <c r="A78" s="18" t="s">
        <v>341</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row>
    <row r="79" spans="1:43">
      <c r="A79" s="18" t="s">
        <v>342</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row>
    <row r="80" spans="1:43">
      <c r="A80" s="18" t="s">
        <v>343</v>
      </c>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row>
    <row r="81" spans="1:43">
      <c r="A81" s="18" t="s">
        <v>344</v>
      </c>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row>
    <row r="82" spans="1:43">
      <c r="A82" s="18" t="s">
        <v>345</v>
      </c>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row>
    <row r="83" spans="1:43">
      <c r="A83" s="18" t="s">
        <v>346</v>
      </c>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row>
    <row r="84" spans="1:43">
      <c r="A84" s="18" t="s">
        <v>347</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row>
    <row r="85" spans="1:43">
      <c r="A85" s="18" t="s">
        <v>348</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row>
    <row r="86" spans="1:43">
      <c r="A86" s="18" t="s">
        <v>349</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row>
    <row r="87" spans="1:43">
      <c r="A87" s="18" t="s">
        <v>350</v>
      </c>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row>
    <row r="88" spans="1:43">
      <c r="A88" s="18" t="s">
        <v>351</v>
      </c>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row>
    <row r="89" spans="1:43">
      <c r="A89" s="18" t="s">
        <v>352</v>
      </c>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row>
    <row r="90" spans="1:43">
      <c r="A90" s="18" t="s">
        <v>353</v>
      </c>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row>
    <row r="91" spans="1:43">
      <c r="A91" s="18" t="s">
        <v>354</v>
      </c>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row>
    <row r="92" spans="1:43">
      <c r="A92" s="18" t="s">
        <v>355</v>
      </c>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row>
    <row r="93" spans="1:43">
      <c r="A93" s="18" t="s">
        <v>356</v>
      </c>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row>
    <row r="94" spans="1:43">
      <c r="A94" s="18" t="s">
        <v>357</v>
      </c>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row>
    <row r="95" spans="1:43">
      <c r="A95" s="18" t="s">
        <v>358</v>
      </c>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row>
    <row r="96" spans="1:43">
      <c r="A96" s="18" t="s">
        <v>359</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row>
    <row r="97" spans="1:43">
      <c r="A97" s="18" t="s">
        <v>360</v>
      </c>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row>
    <row r="98" spans="1:43">
      <c r="A98" s="18" t="s">
        <v>361</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row>
    <row r="99" spans="1:43">
      <c r="A99" s="18" t="s">
        <v>362</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row>
    <row r="100" spans="1:43">
      <c r="A100" s="18" t="s">
        <v>363</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row>
    <row r="101" spans="1:43">
      <c r="A101" s="18" t="s">
        <v>364</v>
      </c>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row>
    <row r="102" spans="1:43">
      <c r="A102" s="18" t="s">
        <v>365</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row>
    <row r="103" spans="1:43">
      <c r="A103" s="18" t="s">
        <v>366</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row>
  </sheetData>
  <phoneticPr fontId="2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7DF2B-DA5F-4EC7-B06E-03FFE09F46AB}">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3acf3267-8f39-410a-a192-a62e6b8ce14d"/>
    <ds:schemaRef ds:uri="http://schemas.microsoft.com/office/2006/documentManagement/types"/>
    <ds:schemaRef ds:uri="1bd6ae80-e5fe-4110-822c-c1cb13f4c114"/>
    <ds:schemaRef ds:uri="http://www.w3.org/XML/1998/namespace"/>
    <ds:schemaRef ds:uri="http://purl.org/dc/dcmitype/"/>
  </ds:schemaRefs>
</ds:datastoreItem>
</file>

<file path=customXml/itemProps2.xml><?xml version="1.0" encoding="utf-8"?>
<ds:datastoreItem xmlns:ds="http://schemas.openxmlformats.org/officeDocument/2006/customXml" ds:itemID="{C1978A7B-5797-4FA1-B17D-15CCE6761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60</vt:i4>
      </vt:variant>
    </vt:vector>
  </HeadingPairs>
  <TitlesOfParts>
    <vt:vector size="64" baseType="lpstr">
      <vt:lpstr>01.変更届</vt:lpstr>
      <vt:lpstr>base</vt:lpstr>
      <vt:lpstr>daisei</vt:lpstr>
      <vt:lpstr>sentori</vt:lpstr>
      <vt:lpstr>change</vt:lpstr>
      <vt:lpstr>daihyo_after_type</vt:lpstr>
      <vt:lpstr>daihyo_before_type</vt:lpstr>
      <vt:lpstr>daihyo_nm</vt:lpstr>
      <vt:lpstr>daihyo2_after_type</vt:lpstr>
      <vt:lpstr>daihyo2_before_type</vt:lpstr>
      <vt:lpstr>daisei</vt:lpstr>
      <vt:lpstr>input_date</vt:lpstr>
      <vt:lpstr>license_count</vt:lpstr>
      <vt:lpstr>license_date</vt:lpstr>
      <vt:lpstr>license_from</vt:lpstr>
      <vt:lpstr>license_nm</vt:lpstr>
      <vt:lpstr>license_no</vt:lpstr>
      <vt:lpstr>license_to</vt:lpstr>
      <vt:lpstr>new_email1</vt:lpstr>
      <vt:lpstr>new_email2</vt:lpstr>
      <vt:lpstr>new_industry</vt:lpstr>
      <vt:lpstr>new_shogo_kn</vt:lpstr>
      <vt:lpstr>new_shogo_nm</vt:lpstr>
      <vt:lpstr>new_siten_kn</vt:lpstr>
      <vt:lpstr>new_siten_nm</vt:lpstr>
      <vt:lpstr>new_szt_bnt</vt:lpstr>
      <vt:lpstr>new_szt_cs</vt:lpstr>
      <vt:lpstr>new_szt_fax</vt:lpstr>
      <vt:lpstr>new_szt_skg</vt:lpstr>
      <vt:lpstr>new_szt_tat</vt:lpstr>
      <vt:lpstr>new_szt_tdfk</vt:lpstr>
      <vt:lpstr>new_szt_tel</vt:lpstr>
      <vt:lpstr>new_szt_zip</vt:lpstr>
      <vt:lpstr>old_email1</vt:lpstr>
      <vt:lpstr>old_email2</vt:lpstr>
      <vt:lpstr>old_industry</vt:lpstr>
      <vt:lpstr>old_shogo_kn</vt:lpstr>
      <vt:lpstr>old_shogo_nm</vt:lpstr>
      <vt:lpstr>old_siten_kn</vt:lpstr>
      <vt:lpstr>old_siten_nm</vt:lpstr>
      <vt:lpstr>old_szt_bnt</vt:lpstr>
      <vt:lpstr>old_szt_cs</vt:lpstr>
      <vt:lpstr>old_szt_fax</vt:lpstr>
      <vt:lpstr>old_szt_skg</vt:lpstr>
      <vt:lpstr>old_szt_tat</vt:lpstr>
      <vt:lpstr>old_szt_tdfk</vt:lpstr>
      <vt:lpstr>old_szt_tel</vt:lpstr>
      <vt:lpstr>old_szt_zip</vt:lpstr>
      <vt:lpstr>'01.変更届'!Print_Area</vt:lpstr>
      <vt:lpstr>seirei_after_type</vt:lpstr>
      <vt:lpstr>seirei_before_type</vt:lpstr>
      <vt:lpstr>sentori</vt:lpstr>
      <vt:lpstr>shogo_nm</vt:lpstr>
      <vt:lpstr>sibu_cd</vt:lpstr>
      <vt:lpstr>stn</vt:lpstr>
      <vt:lpstr>stn_cd</vt:lpstr>
      <vt:lpstr>szt_bnt</vt:lpstr>
      <vt:lpstr>szt_cs</vt:lpstr>
      <vt:lpstr>szt_skg</vt:lpstr>
      <vt:lpstr>szt_tat</vt:lpstr>
      <vt:lpstr>szt_tdfk</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z2301-03</dc:creator>
  <cp:lastModifiedBy>z2301-03</cp:lastModifiedBy>
  <cp:lastPrinted>2025-08-20T07:16:19Z</cp:lastPrinted>
  <dcterms:created xsi:type="dcterms:W3CDTF">2013-02-13T08:59:26Z</dcterms:created>
  <dcterms:modified xsi:type="dcterms:W3CDTF">2026-04-06T01:00:39Z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